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รายละเอียดรับ-จ่าย" sheetId="1" r:id="rId1"/>
    <sheet name="กระแสเงินสด" sheetId="2" r:id="rId2"/>
    <sheet name="งบทดลอง (2)" sheetId="3" r:id="rId3"/>
    <sheet name="รับ-จ่าย (2)" sheetId="4" r:id="rId4"/>
  </sheets>
  <externalReferences>
    <externalReference r:id="rId7"/>
  </externalReferences>
  <definedNames>
    <definedName name="_xlnm.Print_Area" localSheetId="3">'รับ-จ่าย (2)'!$A$1:$L$77</definedName>
    <definedName name="_xlnm.Print_Area" localSheetId="0">'รายละเอียดรับ-จ่าย'!$A$1:$T$168</definedName>
  </definedNames>
  <calcPr fullCalcOnLoad="1"/>
</workbook>
</file>

<file path=xl/sharedStrings.xml><?xml version="1.0" encoding="utf-8"?>
<sst xmlns="http://schemas.openxmlformats.org/spreadsheetml/2006/main" count="667" uniqueCount="423">
  <si>
    <t>เทศบาลตำบลเทพาลัย</t>
  </si>
  <si>
    <t>รายงาน รับ - จ่ายเงิน</t>
  </si>
  <si>
    <t>ปีงบประมาณ  2559   ประจำเดือน ตุลาคม  2558</t>
  </si>
  <si>
    <t>จนถึงปัจจุบัน</t>
  </si>
  <si>
    <t>จำนวนเงินเดือนนี้</t>
  </si>
  <si>
    <t>ประมาณการ</t>
  </si>
  <si>
    <t>เงินอุดหนุนระบุวัตถุ</t>
  </si>
  <si>
    <t>รวม</t>
  </si>
  <si>
    <t>เกิดขึ้นจริง</t>
  </si>
  <si>
    <t>รายการ</t>
  </si>
  <si>
    <t>รหัส</t>
  </si>
  <si>
    <t>ที่เกิดขึ้นจริง</t>
  </si>
  <si>
    <t>(บาท)</t>
  </si>
  <si>
    <t>ประสงค์/เฉพาะกิจ (บาท)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</si>
  <si>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</si>
  <si>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</si>
  <si>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</si>
  <si>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</si>
  <si>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</si>
  <si>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</si>
  <si>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</si>
  <si>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</si>
  <si>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</si>
  <si>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</si>
  <si>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</si>
  <si>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</si>
  <si>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</si>
  <si>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</si>
  <si>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</si>
  <si>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</si>
  <si>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</si>
  <si>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</si>
  <si>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</si>
  <si>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</si>
  <si>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</si>
  <si>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</si>
  <si>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</si>
  <si>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</si>
  <si>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</si>
  <si>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113301</t>
  </si>
  <si>
    <t>ลูกหนี้ภาษีบำรุงท้องที่</t>
  </si>
  <si>
    <t>113302</t>
  </si>
  <si>
    <t>ลูกหนี้ภาษีป้าย</t>
  </si>
  <si>
    <t>113303</t>
  </si>
  <si>
    <t>ลูกหนี้เงินยืม</t>
  </si>
  <si>
    <t>113100</t>
  </si>
  <si>
    <t>ลูกหนี้เงินยืมเงินสะสม</t>
  </si>
  <si>
    <t>113700</t>
  </si>
  <si>
    <t>ลูกหนี้เงินสะสม</t>
  </si>
  <si>
    <t>190004</t>
  </si>
  <si>
    <t>เจ้าหนี้เงินสะสม</t>
  </si>
  <si>
    <t>290001</t>
  </si>
  <si>
    <t>รายจ่ายค้างจ่าย</t>
  </si>
  <si>
    <t>211000</t>
  </si>
  <si>
    <t>เงินรับฝาก  (หมายเหตุ 2)</t>
  </si>
  <si>
    <t>215000</t>
  </si>
  <si>
    <t>รับเงินสะสม</t>
  </si>
  <si>
    <t>300000</t>
  </si>
  <si>
    <t>เงินค่าสมทบกองทุน ก.ส.ท.</t>
  </si>
  <si>
    <t>112002</t>
  </si>
  <si>
    <t>เจ้าหนี้-ร้านสิริมงคลพานิช</t>
  </si>
  <si>
    <t>210100</t>
  </si>
  <si>
    <t>เงินเกินบัญชี</t>
  </si>
  <si>
    <t>216001</t>
  </si>
  <si>
    <t xml:space="preserve">  รวมรายรับ</t>
  </si>
  <si>
    <t>รายจ่าย</t>
  </si>
  <si>
    <t xml:space="preserve">     งบกลาง</t>
  </si>
  <si>
    <t>510000</t>
  </si>
  <si>
    <t xml:space="preserve">     เงินเดือน(ฝ่ายการเมือง)</t>
  </si>
  <si>
    <t>521000</t>
  </si>
  <si>
    <t xml:space="preserve">     เงินเดือน (ฝ่ายประจำ )</t>
  </si>
  <si>
    <t>522000</t>
  </si>
  <si>
    <t xml:space="preserve">     ค่าตอบแทน</t>
  </si>
  <si>
    <t>531000</t>
  </si>
  <si>
    <t xml:space="preserve">     ค่าใช้สอย</t>
  </si>
  <si>
    <t>532000</t>
  </si>
  <si>
    <t xml:space="preserve">     ค่าวัสดุ</t>
  </si>
  <si>
    <t>533000</t>
  </si>
  <si>
    <t xml:space="preserve">     ค่าสาธารณูปโภค</t>
  </si>
  <si>
    <t>534000</t>
  </si>
  <si>
    <t xml:space="preserve">     ค่าครุภัณฑ์</t>
  </si>
  <si>
    <t>541000</t>
  </si>
  <si>
    <t xml:space="preserve">     ค่าที่ดินและสิ่งก่อสร้าง</t>
  </si>
  <si>
    <t>542000</t>
  </si>
  <si>
    <t xml:space="preserve">     รายจ่ายอื่น</t>
  </si>
  <si>
    <t>551000</t>
  </si>
  <si>
    <t xml:space="preserve">     เงินอุดหนุน</t>
  </si>
  <si>
    <t>561000</t>
  </si>
  <si>
    <t xml:space="preserve">     ลูกหนี้ภาษีโรงเรือนและที่ดิน</t>
  </si>
  <si>
    <t xml:space="preserve">     ลูกหนี้ภาษีป้าย</t>
  </si>
  <si>
    <t xml:space="preserve">     ลูกหนี้เงินยืมเงินงบประมาณ</t>
  </si>
  <si>
    <t xml:space="preserve">     ลูกหนี้เงินยืมเงินสะสม</t>
  </si>
  <si>
    <t xml:space="preserve">     เงินค่าสมทบกองทุน ก.ส.ท.</t>
  </si>
  <si>
    <t xml:space="preserve">     ลูกหนี้เงินสะสม</t>
  </si>
  <si>
    <t xml:space="preserve">     เจ้าหนี้เงินสะสม</t>
  </si>
  <si>
    <t xml:space="preserve">     รายจ่ายผลัดส่งใบสำคัญ</t>
  </si>
  <si>
    <t>214000</t>
  </si>
  <si>
    <t xml:space="preserve">     รายจ่ายค้างจ่าย (หมายเหตุ 3)</t>
  </si>
  <si>
    <t xml:space="preserve">     เงินรับฝาก (หมายเหตุ 2)</t>
  </si>
  <si>
    <t xml:space="preserve">     เงินสะสม</t>
  </si>
  <si>
    <t xml:space="preserve">     เจ้าหนี้-ร้านสิริมงคลพานิช</t>
  </si>
  <si>
    <t xml:space="preserve">     เงินเกินบัญชี</t>
  </si>
  <si>
    <t>รวมรายจ่าย</t>
  </si>
  <si>
    <t xml:space="preserve"> สูงกว่า</t>
  </si>
  <si>
    <t xml:space="preserve">           รายรับ                       รายจ่าย</t>
  </si>
  <si>
    <t>(615,729</t>
  </si>
  <si>
    <t>97)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</si>
  <si>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</si>
  <si>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</si>
  <si>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</si>
  <si>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</si>
  <si>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</si>
  <si>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</si>
  <si>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</si>
  <si>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</si>
  <si>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</si>
  <si>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</si>
  <si>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</si>
  <si>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</si>
  <si>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</si>
  <si>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</si>
  <si>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</si>
  <si>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</si>
  <si>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</si>
  <si>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รายได้จากรัฐบาลค้างรับ</t>
  </si>
  <si>
    <t>113200</t>
  </si>
  <si>
    <t>เงินฝาก กสท. หรือ กสอ.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</si>
  <si>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</si>
  <si>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</si>
  <si>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</si>
  <si>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รายจ่ายผัดส่งใบสำคัญ</t>
  </si>
  <si>
    <t>เงินรับฝาก (หมายเหตุ 2 )</t>
  </si>
  <si>
    <t>เงินสะสม</t>
  </si>
  <si>
    <t>310000</t>
  </si>
  <si>
    <t>เงินทุนสำรองเงินสะสม</t>
  </si>
  <si>
    <t>320000</t>
  </si>
  <si>
    <t>เงินรายรับ  (หมายเหตุ 1)</t>
  </si>
  <si>
    <t>190001</t>
  </si>
  <si>
    <t>งบกลาง</t>
  </si>
  <si>
    <t>511000</t>
  </si>
  <si>
    <t>เงินเดือน (ฝ่ายการเมือง )</t>
  </si>
  <si>
    <t>เงินเดือน (ฝ่ายประจำ 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</si>
  <si>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</si>
  <si>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</si>
  <si>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</si>
  <si>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</si>
  <si>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</si>
  <si>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</si>
  <si>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</si>
  <si>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</si>
  <si>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รายงานกระแสเงินสด</t>
  </si>
  <si>
    <t>เพียงวันที่  30 ตุลาคม 2558</t>
  </si>
  <si>
    <t>รายรับ</t>
  </si>
  <si>
    <t>เดือนนี้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</si>
  <si>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</si>
  <si>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</si>
  <si>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</si>
  <si>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</si>
  <si>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</si>
  <si>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</si>
  <si>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</si>
  <si>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</si>
  <si>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</si>
  <si>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</si>
  <si>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</si>
  <si>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</si>
  <si>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ลูกหนี้เงินยืมเงินงบประมาณ</t>
  </si>
  <si>
    <t>รับสูงหรือ(ต่ำ)กว่าจ่าย</t>
  </si>
  <si>
    <t>หมายเหตุ 1</t>
  </si>
  <si>
    <t>รายรับจริงประกอบงบทดลองและรายงานรับ - จ่ายเงินสด</t>
  </si>
  <si>
    <t>วันที่  30 ตุลาคม  2558</t>
  </si>
  <si>
    <t>.</t>
  </si>
  <si>
    <t>รับจริงจนถึงปัจจุบัน</t>
  </si>
  <si>
    <t>รับจริงเดือนนี้</t>
  </si>
  <si>
    <t>รายได้จัดเก็บเอง</t>
  </si>
  <si>
    <t>หมวดภาษีอากร</t>
  </si>
  <si>
    <t>(1)  ภาษีโรงเรือนและที่ดิน</t>
  </si>
  <si>
    <t>411001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</si>
  <si>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</si>
  <si>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</si>
  <si>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</si>
  <si>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</si>
  <si>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</si>
  <si>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</si>
  <si>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อากรรังนกอีแอ่น</t>
  </si>
  <si>
    <t>411005</t>
  </si>
  <si>
    <t>(6)  ภาษีบำรุง อบจ. จากสถานค้าปลีกยาสูบ</t>
  </si>
  <si>
    <t>411006</t>
  </si>
  <si>
    <t>(7)  ภาษีบำรุง อบจ.จากสถานค้าปลีกน้ำมัน</t>
  </si>
  <si>
    <t>411007</t>
  </si>
  <si>
    <t>(8)ค่าธรรมเนียมบำรุง อบจ.จากผู้เข้าพักโรงแรม</t>
  </si>
  <si>
    <t>411008</t>
  </si>
  <si>
    <t xml:space="preserve">                                           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</si>
  <si>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</si>
  <si>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</si>
  <si>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412101</t>
  </si>
  <si>
    <t>(2)ค่าธรรมเนียมประทับตรารับรองให้จำหน่ายเนื้อสัตว์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</si>
  <si>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</si>
  <si>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</si>
  <si>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</si>
  <si>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</si>
  <si>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</si>
  <si>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ค่าธรรมเนียมเกี่ยวกับการจัดระเบียบจอดรถยนต์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</si>
  <si>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</si>
  <si>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</si>
  <si>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</si>
  <si>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ค่าธรรมเนียมเก็บและขนมูลฝอย</t>
  </si>
  <si>
    <t>412107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</si>
  <si>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</si>
  <si>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</si>
  <si>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</t>
  </si>
  <si>
    <t>412109</t>
  </si>
  <si>
    <t xml:space="preserve">      จำหน่ายอาหารหรือสถานที่สะสมอาหารในอาคารหรือพื้นที่ ซึ่งมี</t>
  </si>
  <si>
    <t xml:space="preserve">       พื้นที่ไม่เกิน  200  ตารางเมตร</t>
  </si>
  <si>
    <t>(10) ค่าธรรมเนียมเกี่ยวกับสุสานและฌาปนสถาน</t>
  </si>
  <si>
    <t>412110</t>
  </si>
  <si>
    <t>(11) ค่าธรรมเนียมปิดแผ่นป้ายประกาศหรือเขียนข้อความ หรือภาพ</t>
  </si>
  <si>
    <t>412111</t>
  </si>
  <si>
    <t xml:space="preserve">        ติดตั้ง เขียนป้าย หรือเอกสาร หรือทิ้ง หรือโปรยแผ่นประกาศ</t>
  </si>
  <si>
    <t xml:space="preserve">        เพื่อโฆษณาแก่ประชาชน</t>
  </si>
  <si>
    <t>(12) ค่าธรรมเนียมเกี่ยวกับการทะเบียนราษฎร</t>
  </si>
  <si>
    <t>412112</t>
  </si>
  <si>
    <t>(13) 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</si>
  <si>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</si>
  <si>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</si>
  <si>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</si>
  <si>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</si>
  <si>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</si>
  <si>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</si>
  <si>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</si>
  <si>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(17)ค่าธรรมเนียมตามประมวลกฎหมายที่ดินมาตรา 9 (อบจ)</t>
  </si>
  <si>
    <t>412117</t>
  </si>
  <si>
    <t>(18)ค่าธรรมเนียมการขอรับใบอนุญาตเป็นผู้มีสิทธิทำรายงานผล</t>
  </si>
  <si>
    <t>412118</t>
  </si>
  <si>
    <t>กระทบสิ่งแวดล้อม</t>
  </si>
  <si>
    <t>(19)ค่าธรรมเนียมใบอนุญาตเป็นผู้มีสิทธิทำรายงานผลกระทบ</t>
  </si>
  <si>
    <t>412119</t>
  </si>
  <si>
    <t>สิ่งแวดล้อม</t>
  </si>
  <si>
    <t>รายรับจริงเดือนนี้</t>
  </si>
  <si>
    <t>(20)ค่าธรรมเนียมคำขอรับใบอนุญาตเป็นผู้ควบคุม</t>
  </si>
  <si>
    <t>412120</t>
  </si>
  <si>
    <t>(21)ค่าธรรมเนียมใบอนุญาตเป็นผู้ควบคุม</t>
  </si>
  <si>
    <t>412121</t>
  </si>
  <si>
    <t>(22)ค่าธรรมเนียมคำขอรับใบอนุญาตเป็นผู้รับจ้างให้บริการ</t>
  </si>
  <si>
    <t>412122</t>
  </si>
  <si>
    <t>(23)ค่าธรรมเนียมเป็นผู้รับจ้างให้บริการ</t>
  </si>
  <si>
    <t>412123</t>
  </si>
  <si>
    <t>(24)ค่าธรรมเนียมการแพทย์</t>
  </si>
  <si>
    <t>412124</t>
  </si>
  <si>
    <t>(25)ค่าธรรมเนียมเกี่ยวกับการส่งเสริมและรักษาคุณภาพสิ่งแวดล้อม</t>
  </si>
  <si>
    <t>412125</t>
  </si>
  <si>
    <t>แห่งชาติ</t>
  </si>
  <si>
    <t>(26)ค่าธรรมเนียมเกี่ยวกับการบำบัดน้ำเสีย</t>
  </si>
  <si>
    <t>412126</t>
  </si>
  <si>
    <t>(27)ค่าธรรมเนียมเกี่ยวกับการบำบัดน้ำทิ้ง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</si>
  <si>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</si>
  <si>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</si>
  <si>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</si>
  <si>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 xml:space="preserve">(29)ค่าธรรมเนียมอื่น ๆ </t>
  </si>
  <si>
    <t>412199</t>
  </si>
  <si>
    <t>(30)ค่าปรับผู้กระทำความผิดกฎหมายการจัดระเบียบจอดยานยนต์</t>
  </si>
  <si>
    <t>412201</t>
  </si>
  <si>
    <t>(31)ค่าปรับผู้กระทำผิดกฎหมายจราจรทางบก</t>
  </si>
  <si>
    <t>412202</t>
  </si>
  <si>
    <t>(32) ค่าปรับผู้กระทำผิดกฎหมายการป้องกันและระงับอัคคีภัย</t>
  </si>
  <si>
    <t>412203</t>
  </si>
  <si>
    <t>(33)ค่าปรับผู้กระทำผิดกฎหมายรักษาความสะอาดและความเป็น</t>
  </si>
  <si>
    <t>412204</t>
  </si>
  <si>
    <t>ระเบียบเรียบร้อยของบ้านเมือง</t>
  </si>
  <si>
    <t>(34)ค่าปรับผู้กระทำผิดกฎหมายการทะเบียบราษฏร</t>
  </si>
  <si>
    <t>412205</t>
  </si>
  <si>
    <t>(35)ค่าปรับผู้กระทำผิดกฎหมายบัตรประจำตัวประชาชน</t>
  </si>
  <si>
    <t>412206</t>
  </si>
  <si>
    <t>(36)ค่าปรับผู้กระทำผิดกฎหมายสาธารณสุข</t>
  </si>
  <si>
    <t>412207</t>
  </si>
  <si>
    <t>(37)ค่าปรับผู้กระทำผิดกฎหมายโรคพิษสุขนัขบ้า</t>
  </si>
  <si>
    <t>412208</t>
  </si>
  <si>
    <t>(38) ค่าปรับผู้กระทำผิดกฎหมายและข้อบังคับท้องถิ่น</t>
  </si>
  <si>
    <t>412209</t>
  </si>
  <si>
    <t>(39) ค่าปรับการผิดสัญญา</t>
  </si>
  <si>
    <t>412210</t>
  </si>
  <si>
    <t>(40)ค่าปรับผู้กระทำผิด ตาม พ.ร.บ.ทะเบียนพาณิชย์</t>
  </si>
  <si>
    <t>412211</t>
  </si>
  <si>
    <t>(41) ค่าปรับอื่น ๆ</t>
  </si>
  <si>
    <t>412299</t>
  </si>
  <si>
    <t>(42) ค่าใบอนุญาตรับทำการเก็บ ขน หรือจำกัด สิ่งปฏิกูลหรือมูลฝอย</t>
  </si>
  <si>
    <t>412301</t>
  </si>
  <si>
    <t>(43)ค่าใบอนุญาตรับทำการกำจัดสิ่งปฎิกูลหรือมูลฝอย</t>
  </si>
  <si>
    <t>412302</t>
  </si>
  <si>
    <t>(44)ค่าใบอนุญาตประกอบการค้าสำหรับกิจการที่เป็นอันตราย</t>
  </si>
  <si>
    <t>ต่อสุขภาพ</t>
  </si>
  <si>
    <t>(45)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</si>
  <si>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</si>
  <si>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 หรือพื้นที่ใด ซึ่งมีพื้นที่เกิน 200 ตารางเมตร</t>
  </si>
  <si>
    <t>(46) ค่าใบอนุญาตจำหน่ายสินค้าในที่หรือทางสาธารณะ</t>
  </si>
  <si>
    <t>412305</t>
  </si>
  <si>
    <t>(47)ค่าใบอนุญาตให้ตั้งตลาดเอกชน</t>
  </si>
  <si>
    <t>412306</t>
  </si>
  <si>
    <t>(48) ค่าใบอนุญาตเกี่ยวกับการควบคุมอาคาร</t>
  </si>
  <si>
    <t>412307</t>
  </si>
  <si>
    <t>(49) ค่าใบอนุญาตเกี่ยวกับการโฆษณาโดยใช้เครื่องขยายเสียง</t>
  </si>
  <si>
    <t>412308</t>
  </si>
  <si>
    <t xml:space="preserve">(50) ค่าใบอนุญาตอื่น ๆ </t>
  </si>
  <si>
    <t>412399</t>
  </si>
  <si>
    <t xml:space="preserve">                                                  รวม</t>
  </si>
  <si>
    <t>หมวดรายได้จากทรัพย์สิน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</si>
  <si>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</si>
  <si>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</si>
  <si>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</si>
  <si>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</si>
  <si>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</t>
  </si>
  <si>
    <t>413003</t>
  </si>
  <si>
    <t xml:space="preserve">(4) เงินปันผลหรือเงินรางวัลต่าง ๆ </t>
  </si>
  <si>
    <t>413004</t>
  </si>
  <si>
    <t>(5) ค่าตอบแทนตามที่กฎหมายกำหนด</t>
  </si>
  <si>
    <t>413005</t>
  </si>
  <si>
    <t xml:space="preserve">(6)รายได้จากทรัพย์สินอื่น ๆ </t>
  </si>
  <si>
    <t>413999</t>
  </si>
  <si>
    <t xml:space="preserve">                                                                  รวม</t>
  </si>
  <si>
    <t>หมวดรายได้จากสาธารณูปโภคและการพาณิชย์</t>
  </si>
  <si>
    <t>(1)  เงินช่วยเหลือจากการประปา</t>
  </si>
  <si>
    <t>414001</t>
  </si>
  <si>
    <t>(2)เงินช่วยเหลือจากสถานธนานุบาล</t>
  </si>
  <si>
    <t>414002</t>
  </si>
  <si>
    <t>(3)เงินช่วยเหลือท้องถิ่นจากกิจการเฉพาะการ</t>
  </si>
  <si>
    <t>414003</t>
  </si>
  <si>
    <t>(4)รายได้หรือเงินสะสมจากการโอนกิจการสาธารณูปโภค</t>
  </si>
  <si>
    <t>414004</t>
  </si>
  <si>
    <t>หรือการพาณิชย์</t>
  </si>
  <si>
    <t>(5)เงินช่วยเหลือกิจการโรงแรม</t>
  </si>
  <si>
    <t>414005</t>
  </si>
  <si>
    <t>(6)รายได้จากสาธารณูปโภคและการพาณิชย์</t>
  </si>
  <si>
    <t>414006</t>
  </si>
  <si>
    <t>(7)รายได้จากสาธารณูปโภคอื่น ๆ</t>
  </si>
  <si>
    <t>414999</t>
  </si>
  <si>
    <t xml:space="preserve">                                                       รวม</t>
  </si>
  <si>
    <t>(1)ค่าจำหน่ายเวชภัณฑ์</t>
  </si>
  <si>
    <t>415001</t>
  </si>
  <si>
    <t>(2)ค่าจำหน่ายเศษของ</t>
  </si>
  <si>
    <t>415002</t>
  </si>
  <si>
    <t>(3)  เงินที่มีผู้อุทิศให้</t>
  </si>
  <si>
    <t>415003</t>
  </si>
  <si>
    <t>(4) ค่าขายแบบแปลน</t>
  </si>
  <si>
    <t>415004</t>
  </si>
  <si>
    <t>(5)  ค่าเขียนแบบแปลน</t>
  </si>
  <si>
    <t>415005</t>
  </si>
  <si>
    <t>(6)  ค่าจำหน่ายแบบพิมพ์และคำร้อง</t>
  </si>
  <si>
    <t>415006</t>
  </si>
  <si>
    <t>(7)  ค่ารับรองสำเนาและถ่ายเอกสาร</t>
  </si>
  <si>
    <t>415007</t>
  </si>
  <si>
    <t>(8)  ค่ามสัครสมาชิกห้องสมุด</t>
  </si>
  <si>
    <t>415008</t>
  </si>
  <si>
    <t xml:space="preserve">(9)  รายได้เบ็ดเตล็ดอื่น ๆ </t>
  </si>
  <si>
    <t>415999</t>
  </si>
  <si>
    <t xml:space="preserve">                                                            รวม</t>
  </si>
  <si>
    <t>หมวดรายได้จากทุน</t>
  </si>
  <si>
    <t>(1)  ค่าขายทอดตลาดทรัพย์สิน</t>
  </si>
  <si>
    <t>416001</t>
  </si>
  <si>
    <t xml:space="preserve">(2)รายได้จากทุนอื่น ๆ </t>
  </si>
  <si>
    <t>416999</t>
  </si>
  <si>
    <t xml:space="preserve">                                                             รวม</t>
  </si>
  <si>
    <t>รายได้ที่รัฐบาลเก็บแล้วจัดสรรให้องค์กรปกครองส่วนท้องถิ่น</t>
  </si>
  <si>
    <t>420000</t>
  </si>
  <si>
    <t>หมวดภาษีอากรจัดสรร</t>
  </si>
  <si>
    <t>(1) ภาษีและค่าธรรมเนียมรถยนต์หรือล้อเลื่อน</t>
  </si>
  <si>
    <t>421001</t>
  </si>
  <si>
    <t>(2) ภาษีมูลค่าเพิ่มตาม พ.ร.บ.กำหนดแผนฯ</t>
  </si>
  <si>
    <t>421002</t>
  </si>
  <si>
    <t>(3)ภาษีมูลค่าเพิ่มที่จัดเก็บตามประมวลรัษฎากร  5%</t>
  </si>
  <si>
    <t>421003</t>
  </si>
  <si>
    <t>(4)ภาษีมูลค่าเพิ่ม   1  ใน  9</t>
  </si>
  <si>
    <t>421004</t>
  </si>
  <si>
    <t>(5) ภาษีธุรกิจเฉพาะ</t>
  </si>
  <si>
    <t>421005</t>
  </si>
  <si>
    <t>(6) ภาษีสุรา</t>
  </si>
  <si>
    <t>421006</t>
  </si>
  <si>
    <t>(7) ภาษีสรรพสามิต</t>
  </si>
  <si>
    <t>421007</t>
  </si>
  <si>
    <t>(8) ภาษีการพนัน</t>
  </si>
  <si>
    <t>421008</t>
  </si>
  <si>
    <t>(9) ภาษีแสตมป์ยาสูบ</t>
  </si>
  <si>
    <t>421009</t>
  </si>
  <si>
    <t>(10)อากรประมง</t>
  </si>
  <si>
    <t>421010</t>
  </si>
  <si>
    <t>(11)ค่าภาคหลวง</t>
  </si>
  <si>
    <t>421011</t>
  </si>
  <si>
    <t>(12) ค่าภาคหลวงแร่</t>
  </si>
  <si>
    <t>421012</t>
  </si>
  <si>
    <t>(13) ค่าภาคหลวงปิโตรเลียม</t>
  </si>
  <si>
    <t>421013</t>
  </si>
  <si>
    <t>(14) เงินที่เก็บตามกฎหมายว่าด้วยยุทยานแห่งชาติ</t>
  </si>
  <si>
    <t>421014</t>
  </si>
  <si>
    <t>(15) ค่าธรรมเนียมจดทะเบียนสิทธิและนิติกรรมตามประมวลกฎหมายที่ดิน</t>
  </si>
  <si>
    <t>421015</t>
  </si>
  <si>
    <t>(16) อากรประทานบัตรและอาชญาบัตรประมง</t>
  </si>
  <si>
    <t>421016</t>
  </si>
  <si>
    <t>(17) ค่าธรรมเนียมน้ำบาดาล</t>
  </si>
  <si>
    <t>421017</t>
  </si>
  <si>
    <t>(18) ค่าธรรมเนียมสนามบิน</t>
  </si>
  <si>
    <t>421018</t>
  </si>
  <si>
    <t xml:space="preserve">(19)ภาษีจัดสรรอื่น ๆ </t>
  </si>
  <si>
    <t>421999</t>
  </si>
  <si>
    <t xml:space="preserve">                                          รวม</t>
  </si>
  <si>
    <t>รายได้ที่รัฐบาลอุดหนุนให้องค์กรปกครองส่วนท้องถิ่น</t>
  </si>
  <si>
    <t>430000</t>
  </si>
  <si>
    <t>หมวดเงินอุดหนุน</t>
  </si>
  <si>
    <t>(1)  เงินอุดหนุนทั่วไป สำหรับ อปท.ที่มีการบริหารจัดการที่ดี</t>
  </si>
  <si>
    <t>431001</t>
  </si>
  <si>
    <t>(2)เงินอุดหนุนทั่วไปสำหรับดำเนินการตามอำนาจหน้าที่และ</t>
  </si>
  <si>
    <t>431002</t>
  </si>
  <si>
    <t>ภารกิจถ่ายโอนเลือกทำ</t>
  </si>
  <si>
    <t>(3) เงินอุดหนุนทั่วไป เพื่อยุทธศาสตร์พัฒนาประเทศ</t>
  </si>
  <si>
    <t>รายได้ที่รัฐบาลอุดหนุนให้โดยระบุวัตถุประสงค์</t>
  </si>
  <si>
    <t>440000</t>
  </si>
  <si>
    <t>หมวดเงินอุดหนุนทั่วไประบุวัตถุประสงค์</t>
  </si>
  <si>
    <t>(1)เครงการสร้างหลักประกันรายได้ผู้สูงอายุ</t>
  </si>
  <si>
    <t>441001</t>
  </si>
  <si>
    <t>(2)โครงการจัดสวัสดิการเบี้ยความพิการ</t>
  </si>
  <si>
    <t>(3)การสนับสนุนศูนย์พัฒนาเด็กเล็ก</t>
  </si>
  <si>
    <t>(4)การป้องกันและแก้ไขปัญหายาเสพติด</t>
  </si>
  <si>
    <t>เงินอุดหนุนเฉพาะกิจ</t>
  </si>
  <si>
    <t xml:space="preserve">                                            รวม</t>
  </si>
  <si>
    <t>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</si>
</sst>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[$-107041E]d\ mmmm\ yyyy;@"/>
    <numFmt numFmtId="192" formatCode="0;[Red]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2" fillId="0" borderId="0" xfId="46" applyFont="1">
      <alignment/>
      <protection/>
    </xf>
    <xf numFmtId="0" fontId="20" fillId="0" borderId="10" xfId="46" applyFont="1" applyBorder="1" applyAlignment="1">
      <alignment horizontal="center"/>
      <protection/>
    </xf>
    <xf numFmtId="0" fontId="20" fillId="0" borderId="11" xfId="46" applyFont="1" applyBorder="1" applyAlignment="1">
      <alignment horizontal="center"/>
      <protection/>
    </xf>
    <xf numFmtId="0" fontId="20" fillId="0" borderId="12" xfId="46" applyFont="1" applyBorder="1" applyAlignment="1">
      <alignment horizontal="center"/>
      <protection/>
    </xf>
    <xf numFmtId="0" fontId="20" fillId="0" borderId="13" xfId="46" applyFont="1" applyBorder="1">
      <alignment/>
      <protection/>
    </xf>
    <xf numFmtId="0" fontId="20" fillId="0" borderId="14" xfId="46" applyFont="1" applyBorder="1" applyAlignment="1">
      <alignment horizontal="center"/>
      <protection/>
    </xf>
    <xf numFmtId="0" fontId="20" fillId="0" borderId="15" xfId="46" applyFont="1" applyBorder="1" applyAlignment="1">
      <alignment horizontal="center"/>
      <protection/>
    </xf>
    <xf numFmtId="0" fontId="20" fillId="0" borderId="16" xfId="46" applyFont="1" applyBorder="1" applyAlignment="1">
      <alignment horizontal="center"/>
      <protection/>
    </xf>
    <xf numFmtId="0" fontId="20" fillId="0" borderId="17" xfId="46" applyFont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7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0" fontId="20" fillId="0" borderId="21" xfId="46" applyFont="1" applyBorder="1" applyAlignment="1">
      <alignment horizontal="center"/>
      <protection/>
    </xf>
    <xf numFmtId="0" fontId="23" fillId="0" borderId="20" xfId="46" applyFont="1" applyBorder="1" applyAlignment="1">
      <alignment horizontal="center"/>
      <protection/>
    </xf>
    <xf numFmtId="0" fontId="23" fillId="0" borderId="21" xfId="46" applyFont="1" applyBorder="1" applyAlignment="1">
      <alignment horizontal="center"/>
      <protection/>
    </xf>
    <xf numFmtId="0" fontId="20" fillId="0" borderId="22" xfId="46" applyFont="1" applyBorder="1">
      <alignment/>
      <protection/>
    </xf>
    <xf numFmtId="0" fontId="20" fillId="0" borderId="21" xfId="46" applyFont="1" applyBorder="1" applyAlignment="1">
      <alignment horizontal="center"/>
      <protection/>
    </xf>
    <xf numFmtId="0" fontId="20" fillId="0" borderId="22" xfId="46" applyFont="1" applyBorder="1" applyAlignment="1">
      <alignment horizontal="center"/>
      <protection/>
    </xf>
    <xf numFmtId="187" fontId="20" fillId="0" borderId="18" xfId="46" applyNumberFormat="1" applyFont="1" applyBorder="1">
      <alignment/>
      <protection/>
    </xf>
    <xf numFmtId="0" fontId="20" fillId="0" borderId="18" xfId="46" applyFont="1" applyBorder="1">
      <alignment/>
      <protection/>
    </xf>
    <xf numFmtId="188" fontId="20" fillId="0" borderId="13" xfId="46" applyNumberFormat="1" applyFont="1" applyBorder="1">
      <alignment/>
      <protection/>
    </xf>
    <xf numFmtId="188" fontId="20" fillId="0" borderId="13" xfId="46" applyNumberFormat="1" applyFont="1" applyBorder="1" applyAlignment="1">
      <alignment horizontal="center"/>
      <protection/>
    </xf>
    <xf numFmtId="188" fontId="20" fillId="0" borderId="13" xfId="46" applyNumberFormat="1" applyFont="1" applyBorder="1" applyAlignment="1">
      <alignment vertical="center"/>
      <protection/>
    </xf>
    <xf numFmtId="189" fontId="20" fillId="0" borderId="13" xfId="46" applyNumberFormat="1" applyFont="1" applyBorder="1" applyAlignment="1">
      <alignment horizontal="center" vertical="center"/>
      <protection/>
    </xf>
    <xf numFmtId="0" fontId="20" fillId="0" borderId="23" xfId="46" applyFont="1" applyBorder="1">
      <alignment/>
      <protection/>
    </xf>
    <xf numFmtId="188" fontId="20" fillId="0" borderId="23" xfId="46" applyNumberFormat="1" applyFont="1" applyBorder="1">
      <alignment/>
      <protection/>
    </xf>
    <xf numFmtId="188" fontId="20" fillId="0" borderId="23" xfId="46" applyNumberFormat="1" applyFont="1" applyBorder="1" applyAlignment="1">
      <alignment horizontal="center"/>
      <protection/>
    </xf>
    <xf numFmtId="49" fontId="20" fillId="0" borderId="23" xfId="46" applyNumberFormat="1" applyFont="1" applyBorder="1">
      <alignment/>
      <protection/>
    </xf>
    <xf numFmtId="3" fontId="20" fillId="0" borderId="18" xfId="46" applyNumberFormat="1" applyFont="1" applyBorder="1">
      <alignment/>
      <protection/>
    </xf>
    <xf numFmtId="190" fontId="20" fillId="0" borderId="18" xfId="36" applyNumberFormat="1" applyFont="1" applyBorder="1" applyAlignment="1">
      <alignment horizontal="center"/>
    </xf>
    <xf numFmtId="43" fontId="20" fillId="0" borderId="18" xfId="36" applyFont="1" applyBorder="1" applyAlignment="1">
      <alignment/>
    </xf>
    <xf numFmtId="43" fontId="24" fillId="0" borderId="18" xfId="36" applyFont="1" applyBorder="1" applyAlignment="1">
      <alignment horizontal="center"/>
    </xf>
    <xf numFmtId="188" fontId="20" fillId="0" borderId="18" xfId="46" applyNumberFormat="1" applyFont="1" applyBorder="1">
      <alignment/>
      <protection/>
    </xf>
    <xf numFmtId="189" fontId="20" fillId="0" borderId="18" xfId="46" applyNumberFormat="1" applyFont="1" applyBorder="1" applyAlignment="1">
      <alignment horizontal="center"/>
      <protection/>
    </xf>
    <xf numFmtId="49" fontId="20" fillId="0" borderId="18" xfId="46" applyNumberFormat="1" applyFont="1" applyBorder="1" applyAlignment="1">
      <alignment horizontal="center"/>
      <protection/>
    </xf>
    <xf numFmtId="0" fontId="20" fillId="0" borderId="18" xfId="46" applyFont="1" applyBorder="1" applyAlignment="1">
      <alignment horizontal="right"/>
      <protection/>
    </xf>
    <xf numFmtId="188" fontId="20" fillId="0" borderId="18" xfId="46" applyNumberFormat="1" applyFont="1" applyBorder="1" applyAlignment="1">
      <alignment horizontal="right"/>
      <protection/>
    </xf>
    <xf numFmtId="190" fontId="20" fillId="0" borderId="18" xfId="38" applyNumberFormat="1" applyFont="1" applyBorder="1" applyAlignment="1">
      <alignment horizontal="right"/>
    </xf>
    <xf numFmtId="0" fontId="24" fillId="0" borderId="18" xfId="46" applyFont="1" applyBorder="1">
      <alignment/>
      <protection/>
    </xf>
    <xf numFmtId="3" fontId="20" fillId="0" borderId="24" xfId="46" applyNumberFormat="1" applyFont="1" applyBorder="1">
      <alignment/>
      <protection/>
    </xf>
    <xf numFmtId="0" fontId="20" fillId="0" borderId="24" xfId="46" applyFont="1" applyBorder="1" applyAlignment="1">
      <alignment horizontal="center"/>
      <protection/>
    </xf>
    <xf numFmtId="190" fontId="20" fillId="0" borderId="25" xfId="36" applyNumberFormat="1" applyFont="1" applyBorder="1" applyAlignment="1">
      <alignment horizontal="center"/>
    </xf>
    <xf numFmtId="43" fontId="24" fillId="0" borderId="25" xfId="46" applyNumberFormat="1" applyFont="1" applyBorder="1" applyAlignment="1">
      <alignment horizontal="center"/>
      <protection/>
    </xf>
    <xf numFmtId="0" fontId="24" fillId="0" borderId="24" xfId="46" applyFont="1" applyBorder="1" applyAlignment="1">
      <alignment horizontal="center"/>
      <protection/>
    </xf>
    <xf numFmtId="188" fontId="20" fillId="0" borderId="25" xfId="38" applyNumberFormat="1" applyFont="1" applyBorder="1" applyAlignment="1">
      <alignment/>
    </xf>
    <xf numFmtId="189" fontId="20" fillId="0" borderId="24" xfId="46" applyNumberFormat="1" applyFont="1" applyBorder="1" applyAlignment="1">
      <alignment horizontal="center"/>
      <protection/>
    </xf>
    <xf numFmtId="49" fontId="20" fillId="0" borderId="18" xfId="46" applyNumberFormat="1" applyFont="1" applyBorder="1" applyAlignment="1" quotePrefix="1">
      <alignment horizontal="center"/>
      <protection/>
    </xf>
    <xf numFmtId="188" fontId="20" fillId="0" borderId="24" xfId="46" applyNumberFormat="1" applyFont="1" applyBorder="1" applyAlignment="1">
      <alignment horizontal="right"/>
      <protection/>
    </xf>
    <xf numFmtId="43" fontId="20" fillId="0" borderId="18" xfId="36" applyFont="1" applyBorder="1" applyAlignment="1">
      <alignment/>
    </xf>
    <xf numFmtId="188" fontId="20" fillId="0" borderId="18" xfId="46" applyNumberFormat="1" applyFont="1" applyBorder="1" applyAlignment="1">
      <alignment horizontal="center"/>
      <protection/>
    </xf>
    <xf numFmtId="3" fontId="20" fillId="0" borderId="18" xfId="46" applyNumberFormat="1" applyFont="1" applyBorder="1" applyAlignment="1">
      <alignment horizontal="right"/>
      <protection/>
    </xf>
    <xf numFmtId="43" fontId="20" fillId="0" borderId="18" xfId="36" applyFont="1" applyBorder="1" applyAlignment="1">
      <alignment horizontal="center"/>
    </xf>
    <xf numFmtId="188" fontId="20" fillId="0" borderId="18" xfId="38" applyNumberFormat="1" applyFont="1" applyBorder="1" applyAlignment="1">
      <alignment/>
    </xf>
    <xf numFmtId="49" fontId="20" fillId="0" borderId="18" xfId="46" applyNumberFormat="1" applyFont="1" applyBorder="1">
      <alignment/>
      <protection/>
    </xf>
    <xf numFmtId="0" fontId="20" fillId="0" borderId="24" xfId="46" applyFont="1" applyBorder="1">
      <alignment/>
      <protection/>
    </xf>
    <xf numFmtId="190" fontId="20" fillId="0" borderId="24" xfId="36" applyNumberFormat="1" applyFont="1" applyBorder="1" applyAlignment="1">
      <alignment/>
    </xf>
    <xf numFmtId="188" fontId="20" fillId="0" borderId="24" xfId="38" applyNumberFormat="1" applyFont="1" applyBorder="1" applyAlignment="1">
      <alignment/>
    </xf>
    <xf numFmtId="3" fontId="20" fillId="0" borderId="26" xfId="46" applyNumberFormat="1" applyFont="1" applyBorder="1">
      <alignment/>
      <protection/>
    </xf>
    <xf numFmtId="0" fontId="20" fillId="0" borderId="26" xfId="46" applyFont="1" applyBorder="1" applyAlignment="1">
      <alignment horizontal="center"/>
      <protection/>
    </xf>
    <xf numFmtId="190" fontId="20" fillId="0" borderId="26" xfId="36" applyNumberFormat="1" applyFont="1" applyBorder="1" applyAlignment="1">
      <alignment horizontal="center"/>
    </xf>
    <xf numFmtId="188" fontId="20" fillId="0" borderId="26" xfId="38" applyNumberFormat="1" applyFont="1" applyBorder="1" applyAlignment="1">
      <alignment/>
    </xf>
    <xf numFmtId="189" fontId="20" fillId="0" borderId="26" xfId="46" applyNumberFormat="1" applyFont="1" applyBorder="1" applyAlignment="1">
      <alignment horizontal="center"/>
      <protection/>
    </xf>
    <xf numFmtId="0" fontId="22" fillId="0" borderId="0" xfId="46" applyFont="1" applyAlignment="1">
      <alignment horizontal="center"/>
      <protection/>
    </xf>
    <xf numFmtId="188" fontId="20" fillId="0" borderId="26" xfId="46" applyNumberFormat="1" applyFont="1" applyBorder="1">
      <alignment/>
      <protection/>
    </xf>
    <xf numFmtId="188" fontId="20" fillId="0" borderId="22" xfId="46" applyNumberFormat="1" applyFont="1" applyBorder="1">
      <alignment/>
      <protection/>
    </xf>
    <xf numFmtId="190" fontId="20" fillId="0" borderId="18" xfId="38" applyNumberFormat="1" applyFont="1" applyBorder="1" applyAlignment="1">
      <alignment vertical="center"/>
    </xf>
    <xf numFmtId="0" fontId="20" fillId="0" borderId="18" xfId="46" applyFont="1" applyBorder="1" applyAlignment="1">
      <alignment vertical="center"/>
      <protection/>
    </xf>
    <xf numFmtId="188" fontId="20" fillId="0" borderId="18" xfId="46" applyNumberFormat="1" applyFont="1" applyBorder="1" applyAlignment="1">
      <alignment vertical="center"/>
      <protection/>
    </xf>
    <xf numFmtId="188" fontId="20" fillId="0" borderId="18" xfId="46" applyNumberFormat="1" applyFont="1" applyBorder="1" applyAlignment="1">
      <alignment horizontal="center" vertical="center"/>
      <protection/>
    </xf>
    <xf numFmtId="0" fontId="25" fillId="0" borderId="18" xfId="46" applyFont="1" applyBorder="1" applyAlignment="1">
      <alignment vertical="center"/>
      <protection/>
    </xf>
    <xf numFmtId="189" fontId="20" fillId="0" borderId="18" xfId="46" applyNumberFormat="1" applyFont="1" applyBorder="1" applyAlignment="1">
      <alignment horizontal="center" vertical="center"/>
      <protection/>
    </xf>
    <xf numFmtId="190" fontId="20" fillId="0" borderId="18" xfId="38" applyNumberFormat="1" applyFont="1" applyBorder="1" applyAlignment="1">
      <alignment/>
    </xf>
    <xf numFmtId="190" fontId="20" fillId="0" borderId="18" xfId="36" applyNumberFormat="1" applyFont="1" applyBorder="1" applyAlignment="1">
      <alignment horizontal="left"/>
    </xf>
    <xf numFmtId="190" fontId="20" fillId="0" borderId="18" xfId="36" applyNumberFormat="1" applyFont="1" applyBorder="1" applyAlignment="1">
      <alignment horizontal="right"/>
    </xf>
    <xf numFmtId="188" fontId="20" fillId="0" borderId="18" xfId="38" applyNumberFormat="1" applyFont="1" applyBorder="1" applyAlignment="1">
      <alignment horizontal="right"/>
    </xf>
    <xf numFmtId="190" fontId="20" fillId="0" borderId="24" xfId="38" applyNumberFormat="1" applyFont="1" applyBorder="1" applyAlignment="1">
      <alignment horizontal="right"/>
    </xf>
    <xf numFmtId="190" fontId="20" fillId="0" borderId="24" xfId="36" applyNumberFormat="1" applyFont="1" applyBorder="1" applyAlignment="1">
      <alignment horizontal="center"/>
    </xf>
    <xf numFmtId="188" fontId="20" fillId="0" borderId="24" xfId="38" applyNumberFormat="1" applyFont="1" applyBorder="1" applyAlignment="1">
      <alignment horizontal="right"/>
    </xf>
    <xf numFmtId="0" fontId="20" fillId="0" borderId="27" xfId="46" applyFont="1" applyBorder="1">
      <alignment/>
      <protection/>
    </xf>
    <xf numFmtId="190" fontId="20" fillId="0" borderId="18" xfId="36" applyNumberFormat="1" applyFont="1" applyBorder="1" applyAlignment="1">
      <alignment/>
    </xf>
    <xf numFmtId="190" fontId="20" fillId="0" borderId="24" xfId="36" applyNumberFormat="1" applyFont="1" applyBorder="1" applyAlignment="1">
      <alignment vertical="center"/>
    </xf>
    <xf numFmtId="0" fontId="20" fillId="0" borderId="24" xfId="46" applyFont="1" applyBorder="1" applyAlignment="1">
      <alignment horizontal="center" vertical="center"/>
      <protection/>
    </xf>
    <xf numFmtId="190" fontId="20" fillId="0" borderId="24" xfId="36" applyNumberFormat="1" applyFont="1" applyBorder="1" applyAlignment="1">
      <alignment horizontal="center" vertical="center"/>
    </xf>
    <xf numFmtId="188" fontId="20" fillId="0" borderId="24" xfId="46" applyNumberFormat="1" applyFont="1" applyBorder="1" applyAlignment="1">
      <alignment vertical="center"/>
      <protection/>
    </xf>
    <xf numFmtId="189" fontId="20" fillId="0" borderId="24" xfId="46" applyNumberFormat="1" applyFont="1" applyBorder="1" applyAlignment="1">
      <alignment horizontal="center" vertical="center"/>
      <protection/>
    </xf>
    <xf numFmtId="0" fontId="20" fillId="0" borderId="27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188" fontId="20" fillId="0" borderId="26" xfId="46" applyNumberFormat="1" applyFont="1" applyBorder="1" applyAlignment="1">
      <alignment vertical="center"/>
      <protection/>
    </xf>
    <xf numFmtId="0" fontId="20" fillId="0" borderId="0" xfId="46" applyFont="1" applyBorder="1">
      <alignment/>
      <protection/>
    </xf>
    <xf numFmtId="188" fontId="20" fillId="0" borderId="16" xfId="38" applyNumberFormat="1" applyFont="1" applyBorder="1" applyAlignment="1">
      <alignment horizontal="right"/>
    </xf>
    <xf numFmtId="188" fontId="20" fillId="0" borderId="28" xfId="38" applyNumberFormat="1" applyFont="1" applyBorder="1" applyAlignment="1">
      <alignment horizontal="right"/>
    </xf>
    <xf numFmtId="188" fontId="20" fillId="0" borderId="24" xfId="46" applyNumberFormat="1" applyFont="1" applyBorder="1" applyAlignment="1">
      <alignment horizontal="center"/>
      <protection/>
    </xf>
    <xf numFmtId="0" fontId="20" fillId="0" borderId="0" xfId="46" applyFont="1" applyAlignment="1">
      <alignment vertical="center"/>
      <protection/>
    </xf>
    <xf numFmtId="188" fontId="20" fillId="0" borderId="29" xfId="38" applyNumberFormat="1" applyFont="1" applyBorder="1" applyAlignment="1">
      <alignment vertical="center"/>
    </xf>
    <xf numFmtId="189" fontId="20" fillId="0" borderId="29" xfId="46" applyNumberFormat="1" applyFont="1" applyBorder="1" applyAlignment="1">
      <alignment horizontal="center" vertical="center"/>
      <protection/>
    </xf>
    <xf numFmtId="188" fontId="20" fillId="0" borderId="29" xfId="46" applyNumberFormat="1" applyFont="1" applyBorder="1" applyAlignment="1">
      <alignment vertical="center"/>
      <protection/>
    </xf>
    <xf numFmtId="188" fontId="20" fillId="0" borderId="0" xfId="46" applyNumberFormat="1" applyFont="1">
      <alignment/>
      <protection/>
    </xf>
    <xf numFmtId="0" fontId="26" fillId="0" borderId="0" xfId="46" applyFont="1" applyAlignment="1">
      <alignment horizontal="center"/>
      <protection/>
    </xf>
    <xf numFmtId="0" fontId="27" fillId="0" borderId="0" xfId="46" applyFont="1">
      <alignment/>
      <protection/>
    </xf>
    <xf numFmtId="191" fontId="26" fillId="0" borderId="0" xfId="46" applyNumberFormat="1" applyFont="1" applyAlignment="1">
      <alignment horizontal="center" vertical="top"/>
      <protection/>
    </xf>
    <xf numFmtId="0" fontId="26" fillId="0" borderId="24" xfId="46" applyFont="1" applyBorder="1" applyAlignment="1">
      <alignment horizontal="center" vertical="center"/>
      <protection/>
    </xf>
    <xf numFmtId="190" fontId="26" fillId="0" borderId="24" xfId="39" applyNumberFormat="1" applyFont="1" applyBorder="1" applyAlignment="1">
      <alignment horizontal="center" vertical="center"/>
    </xf>
    <xf numFmtId="0" fontId="27" fillId="0" borderId="30" xfId="46" applyFont="1" applyBorder="1">
      <alignment/>
      <protection/>
    </xf>
    <xf numFmtId="49" fontId="27" fillId="0" borderId="30" xfId="46" applyNumberFormat="1" applyFont="1" applyBorder="1" applyAlignment="1">
      <alignment horizontal="center"/>
      <protection/>
    </xf>
    <xf numFmtId="190" fontId="27" fillId="0" borderId="30" xfId="39" applyNumberFormat="1" applyFont="1" applyBorder="1" applyAlignment="1">
      <alignment horizontal="right"/>
    </xf>
    <xf numFmtId="190" fontId="27" fillId="0" borderId="30" xfId="39" applyNumberFormat="1" applyFont="1" applyBorder="1" applyAlignment="1">
      <alignment horizontal="center"/>
    </xf>
    <xf numFmtId="189" fontId="27" fillId="0" borderId="30" xfId="39" applyNumberFormat="1" applyFont="1" applyBorder="1" applyAlignment="1">
      <alignment horizontal="center"/>
    </xf>
    <xf numFmtId="0" fontId="27" fillId="0" borderId="30" xfId="46" applyFont="1" applyBorder="1" applyAlignment="1">
      <alignment/>
      <protection/>
    </xf>
    <xf numFmtId="49" fontId="27" fillId="0" borderId="31" xfId="46" applyNumberFormat="1" applyFont="1" applyBorder="1" applyAlignment="1">
      <alignment horizontal="center"/>
      <protection/>
    </xf>
    <xf numFmtId="0" fontId="27" fillId="0" borderId="30" xfId="46" applyFont="1" applyBorder="1" applyAlignment="1">
      <alignment horizontal="center"/>
      <protection/>
    </xf>
    <xf numFmtId="190" fontId="27" fillId="0" borderId="30" xfId="39" applyNumberFormat="1" applyFont="1" applyBorder="1" applyAlignment="1">
      <alignment/>
    </xf>
    <xf numFmtId="0" fontId="27" fillId="0" borderId="32" xfId="46" applyFont="1" applyBorder="1">
      <alignment/>
      <protection/>
    </xf>
    <xf numFmtId="49" fontId="27" fillId="0" borderId="33" xfId="46" applyNumberFormat="1" applyFont="1" applyBorder="1" applyAlignment="1">
      <alignment horizontal="center"/>
      <protection/>
    </xf>
    <xf numFmtId="190" fontId="27" fillId="0" borderId="32" xfId="39" applyNumberFormat="1" applyFont="1" applyBorder="1" applyAlignment="1">
      <alignment horizontal="right"/>
    </xf>
    <xf numFmtId="190" fontId="27" fillId="0" borderId="32" xfId="39" applyNumberFormat="1" applyFont="1" applyBorder="1" applyAlignment="1">
      <alignment horizontal="center"/>
    </xf>
    <xf numFmtId="189" fontId="27" fillId="0" borderId="32" xfId="39" applyNumberFormat="1" applyFont="1" applyBorder="1" applyAlignment="1">
      <alignment horizontal="center"/>
    </xf>
    <xf numFmtId="0" fontId="27" fillId="0" borderId="29" xfId="46" applyFont="1" applyBorder="1" applyAlignment="1">
      <alignment vertical="center"/>
      <protection/>
    </xf>
    <xf numFmtId="0" fontId="27" fillId="0" borderId="34" xfId="46" applyFont="1" applyBorder="1" applyAlignment="1">
      <alignment horizontal="center" vertical="center"/>
      <protection/>
    </xf>
    <xf numFmtId="190" fontId="26" fillId="0" borderId="29" xfId="39" applyNumberFormat="1" applyFont="1" applyBorder="1" applyAlignment="1">
      <alignment vertical="center"/>
    </xf>
    <xf numFmtId="189" fontId="26" fillId="0" borderId="29" xfId="39" applyNumberFormat="1" applyFont="1" applyBorder="1" applyAlignment="1">
      <alignment horizontal="center" vertical="center"/>
    </xf>
    <xf numFmtId="0" fontId="18" fillId="0" borderId="0" xfId="46">
      <alignment/>
      <protection/>
    </xf>
    <xf numFmtId="0" fontId="26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4" fontId="27" fillId="0" borderId="0" xfId="46" applyNumberFormat="1" applyFont="1" applyAlignment="1">
      <alignment horizontal="right"/>
      <protection/>
    </xf>
    <xf numFmtId="4" fontId="27" fillId="0" borderId="0" xfId="46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46" applyNumberFormat="1" applyFont="1" applyFill="1" applyAlignment="1">
      <alignment horizontal="right"/>
      <protection/>
    </xf>
    <xf numFmtId="0" fontId="27" fillId="0" borderId="0" xfId="46" applyFont="1" applyAlignment="1">
      <alignment vertical="center"/>
      <protection/>
    </xf>
    <xf numFmtId="4" fontId="27" fillId="0" borderId="35" xfId="46" applyNumberFormat="1" applyFont="1" applyBorder="1" applyAlignment="1">
      <alignment horizontal="right" vertical="center"/>
      <protection/>
    </xf>
    <xf numFmtId="4" fontId="27" fillId="0" borderId="0" xfId="46" applyNumberFormat="1" applyFont="1" applyBorder="1" applyAlignment="1">
      <alignment horizontal="right" vertical="center"/>
      <protection/>
    </xf>
    <xf numFmtId="4" fontId="27" fillId="0" borderId="35" xfId="46" applyNumberFormat="1" applyFont="1" applyFill="1" applyBorder="1" applyAlignment="1">
      <alignment horizontal="right" vertical="center"/>
      <protection/>
    </xf>
    <xf numFmtId="0" fontId="27" fillId="0" borderId="0" xfId="46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6" applyFont="1" applyBorder="1">
      <alignment/>
      <protection/>
    </xf>
    <xf numFmtId="4" fontId="27" fillId="0" borderId="35" xfId="46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  <xf numFmtId="0" fontId="20" fillId="0" borderId="0" xfId="48" applyFont="1">
      <alignment/>
      <protection/>
    </xf>
    <xf numFmtId="0" fontId="22" fillId="0" borderId="0" xfId="48" applyFont="1">
      <alignment/>
      <protection/>
    </xf>
    <xf numFmtId="0" fontId="22" fillId="0" borderId="0" xfId="48" applyFont="1" applyAlignment="1">
      <alignment horizontal="center"/>
      <protection/>
    </xf>
    <xf numFmtId="0" fontId="22" fillId="0" borderId="36" xfId="48" applyFont="1" applyBorder="1" applyAlignment="1">
      <alignment horizontal="center"/>
      <protection/>
    </xf>
    <xf numFmtId="0" fontId="20" fillId="0" borderId="24" xfId="48" applyFont="1" applyBorder="1">
      <alignment/>
      <protection/>
    </xf>
    <xf numFmtId="0" fontId="22" fillId="0" borderId="24" xfId="48" applyFont="1" applyBorder="1">
      <alignment/>
      <protection/>
    </xf>
    <xf numFmtId="0" fontId="22" fillId="0" borderId="37" xfId="48" applyFont="1" applyBorder="1" applyAlignment="1">
      <alignment horizontal="center"/>
      <protection/>
    </xf>
    <xf numFmtId="0" fontId="22" fillId="0" borderId="38" xfId="48" applyFont="1" applyBorder="1" applyAlignment="1">
      <alignment horizontal="center"/>
      <protection/>
    </xf>
    <xf numFmtId="0" fontId="22" fillId="0" borderId="18" xfId="48" applyFont="1" applyBorder="1">
      <alignment/>
      <protection/>
    </xf>
    <xf numFmtId="49" fontId="20" fillId="0" borderId="18" xfId="48" applyNumberFormat="1" applyFont="1" applyBorder="1">
      <alignment/>
      <protection/>
    </xf>
    <xf numFmtId="0" fontId="20" fillId="0" borderId="18" xfId="48" applyFont="1" applyBorder="1">
      <alignment/>
      <protection/>
    </xf>
    <xf numFmtId="0" fontId="20" fillId="0" borderId="19" xfId="48" applyFont="1" applyBorder="1">
      <alignment/>
      <protection/>
    </xf>
    <xf numFmtId="0" fontId="20" fillId="0" borderId="16" xfId="48" applyFont="1" applyBorder="1">
      <alignment/>
      <protection/>
    </xf>
    <xf numFmtId="189" fontId="20" fillId="0" borderId="26" xfId="48" applyNumberFormat="1" applyFont="1" applyBorder="1">
      <alignment/>
      <protection/>
    </xf>
    <xf numFmtId="49" fontId="20" fillId="0" borderId="18" xfId="48" applyNumberFormat="1" applyFont="1" applyBorder="1" applyAlignment="1">
      <alignment horizontal="center"/>
      <protection/>
    </xf>
    <xf numFmtId="192" fontId="20" fillId="0" borderId="27" xfId="48" applyNumberFormat="1" applyFont="1" applyBorder="1">
      <alignment/>
      <protection/>
    </xf>
    <xf numFmtId="189" fontId="20" fillId="0" borderId="18" xfId="48" applyNumberFormat="1" applyFont="1" applyBorder="1">
      <alignment/>
      <protection/>
    </xf>
    <xf numFmtId="3" fontId="20" fillId="0" borderId="18" xfId="48" applyNumberFormat="1" applyFont="1" applyBorder="1">
      <alignment/>
      <protection/>
    </xf>
    <xf numFmtId="0" fontId="20" fillId="0" borderId="18" xfId="48" applyFont="1" applyBorder="1" applyAlignment="1">
      <alignment horizontal="center"/>
      <protection/>
    </xf>
    <xf numFmtId="189" fontId="20" fillId="0" borderId="19" xfId="48" applyNumberFormat="1" applyFont="1" applyBorder="1" applyAlignment="1">
      <alignment horizontal="center"/>
      <protection/>
    </xf>
    <xf numFmtId="3" fontId="20" fillId="0" borderId="18" xfId="48" applyNumberFormat="1" applyFont="1" applyBorder="1" applyAlignment="1">
      <alignment horizontal="right"/>
      <protection/>
    </xf>
    <xf numFmtId="0" fontId="20" fillId="0" borderId="18" xfId="48" applyFont="1" applyBorder="1" applyAlignment="1">
      <alignment horizontal="right"/>
      <protection/>
    </xf>
    <xf numFmtId="189" fontId="20" fillId="0" borderId="18" xfId="36" applyNumberFormat="1" applyFont="1" applyBorder="1" applyAlignment="1">
      <alignment horizontal="center"/>
    </xf>
    <xf numFmtId="189" fontId="20" fillId="0" borderId="19" xfId="48" applyNumberFormat="1" applyFont="1" applyBorder="1">
      <alignment/>
      <protection/>
    </xf>
    <xf numFmtId="189" fontId="20" fillId="0" borderId="18" xfId="36" applyNumberFormat="1" applyFont="1" applyBorder="1" applyAlignment="1">
      <alignment/>
    </xf>
    <xf numFmtId="3" fontId="20" fillId="0" borderId="24" xfId="48" applyNumberFormat="1" applyFont="1" applyBorder="1">
      <alignment/>
      <protection/>
    </xf>
    <xf numFmtId="0" fontId="20" fillId="0" borderId="24" xfId="48" applyFont="1" applyBorder="1" applyAlignment="1">
      <alignment horizontal="center"/>
      <protection/>
    </xf>
    <xf numFmtId="190" fontId="20" fillId="0" borderId="24" xfId="48" applyNumberFormat="1" applyFont="1" applyBorder="1" applyAlignment="1">
      <alignment horizontal="right"/>
      <protection/>
    </xf>
    <xf numFmtId="189" fontId="20" fillId="0" borderId="24" xfId="36" applyNumberFormat="1" applyFont="1" applyBorder="1" applyAlignment="1">
      <alignment horizontal="center"/>
    </xf>
    <xf numFmtId="0" fontId="20" fillId="0" borderId="27" xfId="48" applyFont="1" applyBorder="1">
      <alignment/>
      <protection/>
    </xf>
    <xf numFmtId="0" fontId="20" fillId="0" borderId="19" xfId="48" applyFont="1" applyBorder="1" applyAlignment="1">
      <alignment horizontal="center"/>
      <protection/>
    </xf>
    <xf numFmtId="3" fontId="20" fillId="0" borderId="27" xfId="48" applyNumberFormat="1" applyFont="1" applyBorder="1">
      <alignment/>
      <protection/>
    </xf>
    <xf numFmtId="189" fontId="20" fillId="0" borderId="18" xfId="48" applyNumberFormat="1" applyFont="1" applyBorder="1" applyAlignment="1">
      <alignment horizontal="center"/>
      <protection/>
    </xf>
    <xf numFmtId="0" fontId="20" fillId="0" borderId="23" xfId="48" applyFont="1" applyBorder="1">
      <alignment/>
      <protection/>
    </xf>
    <xf numFmtId="49" fontId="20" fillId="0" borderId="23" xfId="48" applyNumberFormat="1" applyFont="1" applyBorder="1" applyAlignment="1">
      <alignment horizontal="center"/>
      <protection/>
    </xf>
    <xf numFmtId="0" fontId="20" fillId="0" borderId="23" xfId="48" applyFont="1" applyBorder="1" applyAlignment="1">
      <alignment horizontal="center"/>
      <protection/>
    </xf>
    <xf numFmtId="0" fontId="20" fillId="0" borderId="23" xfId="48" applyFont="1" applyBorder="1" applyAlignment="1">
      <alignment horizontal="right"/>
      <protection/>
    </xf>
    <xf numFmtId="0" fontId="20" fillId="0" borderId="39" xfId="48" applyFont="1" applyBorder="1">
      <alignment/>
      <protection/>
    </xf>
    <xf numFmtId="189" fontId="20" fillId="0" borderId="23" xfId="48" applyNumberFormat="1" applyFont="1" applyBorder="1">
      <alignment/>
      <protection/>
    </xf>
    <xf numFmtId="0" fontId="22" fillId="0" borderId="18" xfId="48" applyFont="1" applyBorder="1" applyAlignment="1">
      <alignment horizontal="center"/>
      <protection/>
    </xf>
    <xf numFmtId="49" fontId="20" fillId="0" borderId="24" xfId="48" applyNumberFormat="1" applyFont="1" applyBorder="1" applyAlignment="1">
      <alignment horizontal="center"/>
      <protection/>
    </xf>
    <xf numFmtId="3" fontId="20" fillId="0" borderId="24" xfId="48" applyNumberFormat="1" applyFont="1" applyBorder="1" applyAlignment="1">
      <alignment horizontal="right"/>
      <protection/>
    </xf>
    <xf numFmtId="189" fontId="20" fillId="0" borderId="24" xfId="48" applyNumberFormat="1" applyFont="1" applyBorder="1" applyAlignment="1">
      <alignment horizontal="center"/>
      <protection/>
    </xf>
    <xf numFmtId="190" fontId="20" fillId="0" borderId="24" xfId="48" applyNumberFormat="1" applyFont="1" applyBorder="1">
      <alignment/>
      <protection/>
    </xf>
    <xf numFmtId="0" fontId="22" fillId="0" borderId="0" xfId="48" applyFont="1" applyBorder="1">
      <alignment/>
      <protection/>
    </xf>
    <xf numFmtId="49" fontId="20" fillId="0" borderId="0" xfId="48" applyNumberFormat="1" applyFont="1" applyBorder="1" applyAlignment="1">
      <alignment horizontal="center"/>
      <protection/>
    </xf>
    <xf numFmtId="3" fontId="20" fillId="0" borderId="0" xfId="48" applyNumberFormat="1" applyFont="1" applyBorder="1" applyAlignment="1">
      <alignment horizontal="right"/>
      <protection/>
    </xf>
    <xf numFmtId="0" fontId="20" fillId="0" borderId="0" xfId="48" applyFont="1" applyBorder="1" applyAlignment="1">
      <alignment horizontal="center"/>
      <protection/>
    </xf>
    <xf numFmtId="190" fontId="20" fillId="0" borderId="0" xfId="48" applyNumberFormat="1" applyFont="1" applyBorder="1" applyAlignment="1">
      <alignment horizontal="right"/>
      <protection/>
    </xf>
    <xf numFmtId="189" fontId="20" fillId="0" borderId="0" xfId="48" applyNumberFormat="1" applyFont="1" applyBorder="1" applyAlignment="1">
      <alignment horizontal="center"/>
      <protection/>
    </xf>
    <xf numFmtId="190" fontId="20" fillId="0" borderId="0" xfId="48" applyNumberFormat="1" applyFont="1" applyBorder="1">
      <alignment/>
      <protection/>
    </xf>
    <xf numFmtId="3" fontId="20" fillId="0" borderId="18" xfId="48" applyNumberFormat="1" applyFont="1" applyBorder="1" applyAlignment="1">
      <alignment horizontal="center"/>
      <protection/>
    </xf>
    <xf numFmtId="192" fontId="20" fillId="0" borderId="18" xfId="36" applyNumberFormat="1" applyFont="1" applyBorder="1" applyAlignment="1">
      <alignment horizontal="center"/>
    </xf>
    <xf numFmtId="3" fontId="20" fillId="0" borderId="24" xfId="48" applyNumberFormat="1" applyFont="1" applyBorder="1" applyAlignment="1">
      <alignment horizontal="center"/>
      <protection/>
    </xf>
    <xf numFmtId="49" fontId="20" fillId="0" borderId="38" xfId="48" applyNumberFormat="1" applyFont="1" applyBorder="1" applyAlignment="1">
      <alignment horizontal="center"/>
      <protection/>
    </xf>
    <xf numFmtId="192" fontId="20" fillId="0" borderId="24" xfId="48" applyNumberFormat="1" applyFont="1" applyBorder="1" applyAlignment="1">
      <alignment horizontal="center"/>
      <protection/>
    </xf>
    <xf numFmtId="192" fontId="20" fillId="0" borderId="24" xfId="48" applyNumberFormat="1" applyFont="1" applyBorder="1">
      <alignment/>
      <protection/>
    </xf>
    <xf numFmtId="192" fontId="20" fillId="0" borderId="18" xfId="48" applyNumberFormat="1" applyFont="1" applyBorder="1" applyAlignment="1">
      <alignment horizontal="right"/>
      <protection/>
    </xf>
    <xf numFmtId="192" fontId="20" fillId="0" borderId="19" xfId="48" applyNumberFormat="1" applyFont="1" applyBorder="1">
      <alignment/>
      <protection/>
    </xf>
    <xf numFmtId="192" fontId="20" fillId="0" borderId="18" xfId="48" applyNumberFormat="1" applyFont="1" applyBorder="1">
      <alignment/>
      <protection/>
    </xf>
    <xf numFmtId="192" fontId="20" fillId="0" borderId="19" xfId="48" applyNumberFormat="1" applyFont="1" applyBorder="1" applyAlignment="1">
      <alignment horizontal="center"/>
      <protection/>
    </xf>
    <xf numFmtId="192" fontId="20" fillId="0" borderId="18" xfId="48" applyNumberFormat="1" applyFont="1" applyBorder="1" applyAlignment="1">
      <alignment horizontal="center"/>
      <protection/>
    </xf>
    <xf numFmtId="192" fontId="20" fillId="0" borderId="26" xfId="47" applyNumberFormat="1" applyFont="1" applyBorder="1">
      <alignment/>
      <protection/>
    </xf>
    <xf numFmtId="192" fontId="20" fillId="0" borderId="18" xfId="47" applyNumberFormat="1" applyFont="1" applyBorder="1">
      <alignment/>
      <protection/>
    </xf>
    <xf numFmtId="189" fontId="20" fillId="0" borderId="18" xfId="47" applyNumberFormat="1" applyFont="1" applyBorder="1" applyAlignment="1">
      <alignment horizontal="center"/>
      <protection/>
    </xf>
    <xf numFmtId="190" fontId="20" fillId="0" borderId="0" xfId="36" applyNumberFormat="1" applyFont="1" applyBorder="1" applyAlignment="1">
      <alignment/>
    </xf>
    <xf numFmtId="0" fontId="20" fillId="0" borderId="0" xfId="48" applyFont="1" applyBorder="1">
      <alignment/>
      <protection/>
    </xf>
    <xf numFmtId="3" fontId="20" fillId="0" borderId="23" xfId="48" applyNumberFormat="1" applyFont="1" applyBorder="1" applyAlignment="1">
      <alignment horizontal="right"/>
      <protection/>
    </xf>
    <xf numFmtId="190" fontId="20" fillId="0" borderId="23" xfId="36" applyNumberFormat="1" applyFont="1" applyBorder="1" applyAlignment="1">
      <alignment/>
    </xf>
    <xf numFmtId="189" fontId="20" fillId="0" borderId="23" xfId="36" applyNumberFormat="1" applyFont="1" applyBorder="1" applyAlignment="1">
      <alignment horizontal="center"/>
    </xf>
    <xf numFmtId="0" fontId="22" fillId="0" borderId="23" xfId="48" applyFont="1" applyBorder="1">
      <alignment/>
      <protection/>
    </xf>
    <xf numFmtId="0" fontId="22" fillId="0" borderId="29" xfId="48" applyFont="1" applyBorder="1" applyAlignment="1">
      <alignment horizontal="center" vertical="center"/>
      <protection/>
    </xf>
    <xf numFmtId="49" fontId="20" fillId="0" borderId="29" xfId="48" applyNumberFormat="1" applyFont="1" applyBorder="1" applyAlignment="1">
      <alignment horizontal="center" vertical="center"/>
      <protection/>
    </xf>
    <xf numFmtId="190" fontId="20" fillId="0" borderId="40" xfId="36" applyNumberFormat="1" applyFont="1" applyBorder="1" applyAlignment="1">
      <alignment horizontal="right"/>
    </xf>
    <xf numFmtId="3" fontId="20" fillId="0" borderId="29" xfId="48" applyNumberFormat="1" applyFont="1" applyBorder="1" applyAlignment="1">
      <alignment horizontal="center" vertical="center"/>
      <protection/>
    </xf>
    <xf numFmtId="190" fontId="20" fillId="0" borderId="40" xfId="48" applyNumberFormat="1" applyFont="1" applyBorder="1" applyAlignment="1">
      <alignment horizontal="right"/>
      <protection/>
    </xf>
    <xf numFmtId="189" fontId="20" fillId="0" borderId="29" xfId="48" applyNumberFormat="1" applyFont="1" applyBorder="1" applyAlignment="1">
      <alignment horizontal="center"/>
      <protection/>
    </xf>
    <xf numFmtId="190" fontId="20" fillId="0" borderId="29" xfId="36" applyNumberFormat="1" applyFont="1" applyBorder="1" applyAlignment="1">
      <alignment horizontal="center"/>
    </xf>
    <xf numFmtId="0" fontId="20" fillId="0" borderId="0" xfId="48" applyFont="1" applyAlignment="1">
      <alignment vertical="center"/>
      <protection/>
    </xf>
    <xf numFmtId="3" fontId="20" fillId="0" borderId="0" xfId="36" applyNumberFormat="1" applyFont="1" applyBorder="1" applyAlignment="1">
      <alignment horizontal="right"/>
    </xf>
    <xf numFmtId="43" fontId="20" fillId="0" borderId="0" xfId="36" applyFont="1" applyBorder="1" applyAlignment="1">
      <alignment horizontal="center"/>
    </xf>
    <xf numFmtId="0" fontId="20" fillId="0" borderId="0" xfId="48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_รายรับจริงประกอบงบทดลองและรายงานรับ-จ่ายเงินสด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7;%2059\&#3605;&#3640;&#3621;&#3634;&#3588;&#3617;%20%202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ดาษทำการ (2)"/>
      <sheetName val="รับ-จ่าย"/>
      <sheetName val="รับ-จ่าย (2)"/>
      <sheetName val="งบทดลอง (2)"/>
      <sheetName val="กระแสเงินสด"/>
      <sheetName val="งบกระทบยอดเงินา (2)"/>
      <sheetName val="เงินรับฝาก-รายจ่ายค้างจ่าย"/>
      <sheetName val="รายรับ สูง- ต่ำ"/>
      <sheetName val="รายละเอียดรับ-จ่าย"/>
      <sheetName val="กระดาษทำการ(จ่ายจากเงินสะสม)"/>
      <sheetName val="กระดาษทำการ(จ่ายจากรายรับ)ตอน 1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Normal="75" zoomScaleSheetLayoutView="100" zoomScalePageLayoutView="0" workbookViewId="0" topLeftCell="B1">
      <selection activeCell="I1" sqref="I1:Q65536"/>
    </sheetView>
  </sheetViews>
  <sheetFormatPr defaultColWidth="9.140625" defaultRowHeight="15"/>
  <cols>
    <col min="1" max="1" width="42.421875" style="144" customWidth="1"/>
    <col min="2" max="2" width="7.00390625" style="144" customWidth="1"/>
    <col min="3" max="3" width="9.8515625" style="144" customWidth="1"/>
    <col min="4" max="4" width="3.8515625" style="144" customWidth="1"/>
    <col min="5" max="5" width="10.00390625" style="144" customWidth="1"/>
    <col min="6" max="6" width="4.00390625" style="144" bestFit="1" customWidth="1"/>
    <col min="7" max="7" width="9.28125" style="144" customWidth="1"/>
    <col min="8" max="8" width="4.140625" style="144" customWidth="1"/>
    <col min="9" max="16384" width="9.00390625" style="144" customWidth="1"/>
  </cols>
  <sheetData>
    <row r="1" spans="5:8" ht="27" customHeight="1">
      <c r="E1" s="145"/>
      <c r="G1" s="146" t="s">
        <v>168</v>
      </c>
      <c r="H1" s="146"/>
    </row>
    <row r="2" spans="1:8" ht="18.75">
      <c r="A2" s="146" t="s">
        <v>0</v>
      </c>
      <c r="B2" s="146"/>
      <c r="C2" s="146"/>
      <c r="D2" s="146"/>
      <c r="E2" s="146"/>
      <c r="F2" s="146"/>
      <c r="G2" s="146"/>
      <c r="H2" s="146"/>
    </row>
    <row r="3" spans="1:8" ht="18.75">
      <c r="A3" s="146" t="s">
        <v>169</v>
      </c>
      <c r="B3" s="146"/>
      <c r="C3" s="146"/>
      <c r="D3" s="146"/>
      <c r="E3" s="146"/>
      <c r="F3" s="146"/>
      <c r="G3" s="146"/>
      <c r="H3" s="146"/>
    </row>
    <row r="4" spans="1:8" ht="18.75">
      <c r="A4" s="147" t="s">
        <v>170</v>
      </c>
      <c r="B4" s="147"/>
      <c r="C4" s="147"/>
      <c r="D4" s="147"/>
      <c r="E4" s="147"/>
      <c r="F4" s="147"/>
      <c r="G4" s="147"/>
      <c r="H4" s="147"/>
    </row>
    <row r="5" spans="1:8" ht="18.75">
      <c r="A5" s="148" t="s">
        <v>171</v>
      </c>
      <c r="B5" s="149" t="s">
        <v>111</v>
      </c>
      <c r="C5" s="150" t="s">
        <v>5</v>
      </c>
      <c r="D5" s="151"/>
      <c r="E5" s="150" t="s">
        <v>172</v>
      </c>
      <c r="F5" s="151"/>
      <c r="G5" s="150" t="s">
        <v>173</v>
      </c>
      <c r="H5" s="151"/>
    </row>
    <row r="6" spans="1:8" ht="18.75">
      <c r="A6" s="152" t="s">
        <v>174</v>
      </c>
      <c r="B6" s="153"/>
      <c r="C6" s="154"/>
      <c r="D6" s="154"/>
      <c r="E6" s="154"/>
      <c r="F6" s="155"/>
      <c r="G6" s="156"/>
      <c r="H6" s="157"/>
    </row>
    <row r="7" spans="1:8" ht="18.75">
      <c r="A7" s="152" t="s">
        <v>175</v>
      </c>
      <c r="B7" s="158" t="s">
        <v>19</v>
      </c>
      <c r="C7" s="154"/>
      <c r="D7" s="154"/>
      <c r="E7" s="154"/>
      <c r="F7" s="155"/>
      <c r="G7" s="159"/>
      <c r="H7" s="160"/>
    </row>
    <row r="8" spans="1:8" ht="18.75">
      <c r="A8" s="154" t="s">
        <v>176</v>
      </c>
      <c r="B8" s="158" t="s">
        <v>177</v>
      </c>
      <c r="C8" s="161">
        <v>240000</v>
      </c>
      <c r="D8" s="162" t="s">
        <v>17</v>
      </c>
      <c r="E8" s="161"/>
      <c r="F8" s="163"/>
      <c r="G8" s="161"/>
      <c r="H8" s="163"/>
    </row>
    <row r="9" spans="1:8" ht="18.75">
      <c r="A9" s="154" t="s">
        <v>178</v>
      </c>
      <c r="B9" s="158" t="s">
        <v>179</v>
      </c>
      <c r="C9" s="161">
        <v>8200</v>
      </c>
      <c r="D9" s="162" t="s">
        <v>17</v>
      </c>
      <c r="E9" s="164"/>
      <c r="F9" s="163"/>
      <c r="G9" s="164"/>
      <c r="H9" s="163"/>
    </row>
    <row r="10" spans="1:8" ht="18.75">
      <c r="A10" s="154" t="s">
        <v>180</v>
      </c>
      <c r="B10" s="158" t="s">
        <v>181</v>
      </c>
      <c r="C10" s="161">
        <v>45600</v>
      </c>
      <c r="D10" s="162" t="s">
        <v>17</v>
      </c>
      <c r="E10" s="164"/>
      <c r="F10" s="163"/>
      <c r="G10" s="164"/>
      <c r="H10" s="163"/>
    </row>
    <row r="11" spans="1:8" ht="18.75">
      <c r="A11" s="154" t="s">
        <v>182</v>
      </c>
      <c r="B11" s="158" t="s">
        <v>183</v>
      </c>
      <c r="C11" s="161"/>
      <c r="D11" s="162"/>
      <c r="E11" s="165"/>
      <c r="F11" s="163"/>
      <c r="G11" s="159"/>
      <c r="H11" s="166"/>
    </row>
    <row r="12" spans="1:8" ht="18.75">
      <c r="A12" s="154" t="s">
        <v>184</v>
      </c>
      <c r="B12" s="158" t="s">
        <v>185</v>
      </c>
      <c r="C12" s="161"/>
      <c r="D12" s="162"/>
      <c r="E12" s="165"/>
      <c r="F12" s="163"/>
      <c r="G12" s="159"/>
      <c r="H12" s="166"/>
    </row>
    <row r="13" spans="1:8" ht="18.75">
      <c r="A13" s="154" t="s">
        <v>186</v>
      </c>
      <c r="B13" s="158" t="s">
        <v>187</v>
      </c>
      <c r="C13" s="162"/>
      <c r="D13" s="162"/>
      <c r="E13" s="165"/>
      <c r="F13" s="167"/>
      <c r="G13" s="159"/>
      <c r="H13" s="168"/>
    </row>
    <row r="14" spans="1:8" ht="18.75">
      <c r="A14" s="154" t="s">
        <v>188</v>
      </c>
      <c r="B14" s="158" t="s">
        <v>189</v>
      </c>
      <c r="C14" s="162"/>
      <c r="D14" s="162"/>
      <c r="E14" s="165"/>
      <c r="F14" s="167"/>
      <c r="G14" s="159"/>
      <c r="H14" s="168"/>
    </row>
    <row r="15" spans="1:8" ht="18.75">
      <c r="A15" s="154" t="s">
        <v>190</v>
      </c>
      <c r="B15" s="158" t="s">
        <v>191</v>
      </c>
      <c r="C15" s="162"/>
      <c r="D15" s="162"/>
      <c r="E15" s="165"/>
      <c r="F15" s="167"/>
      <c r="G15" s="159"/>
      <c r="H15" s="168"/>
    </row>
    <row r="16" spans="1:8" ht="18.75">
      <c r="A16" s="152" t="s">
        <v>192</v>
      </c>
      <c r="B16" s="153"/>
      <c r="C16" s="169">
        <f>SUM(C8:C15)</f>
        <v>293800</v>
      </c>
      <c r="D16" s="170" t="s">
        <v>17</v>
      </c>
      <c r="E16" s="171">
        <f>SUM(E7:E15)+INT(SUM(F7:F15)/100)</f>
        <v>0</v>
      </c>
      <c r="F16" s="172">
        <f>MOD(SUM(F7:F15),100)</f>
        <v>0</v>
      </c>
      <c r="G16" s="83">
        <f>SUM(G7:G15)+INT(SUM(H7:H15)/100)</f>
        <v>0</v>
      </c>
      <c r="H16" s="172">
        <f>MOD(SUM(H7:H15),100)</f>
        <v>0</v>
      </c>
    </row>
    <row r="17" spans="1:8" ht="18.75">
      <c r="A17" s="152" t="s">
        <v>193</v>
      </c>
      <c r="B17" s="158" t="s">
        <v>21</v>
      </c>
      <c r="C17" s="154"/>
      <c r="D17" s="154"/>
      <c r="E17" s="154"/>
      <c r="F17" s="155"/>
      <c r="G17" s="173"/>
      <c r="H17" s="160"/>
    </row>
    <row r="18" spans="1:8" ht="18.75">
      <c r="A18" s="154" t="s">
        <v>194</v>
      </c>
      <c r="B18" s="158" t="s">
        <v>195</v>
      </c>
      <c r="C18" s="161"/>
      <c r="D18" s="162"/>
      <c r="E18" s="80"/>
      <c r="F18" s="174"/>
      <c r="G18" s="175"/>
      <c r="H18" s="176"/>
    </row>
    <row r="19" spans="1:8" ht="18.75">
      <c r="A19" s="154" t="s">
        <v>196</v>
      </c>
      <c r="B19" s="158" t="s">
        <v>197</v>
      </c>
      <c r="C19" s="161"/>
      <c r="D19" s="162"/>
      <c r="E19" s="80"/>
      <c r="F19" s="174"/>
      <c r="G19" s="175"/>
      <c r="H19" s="176"/>
    </row>
    <row r="20" spans="1:8" ht="18.75">
      <c r="A20" s="154" t="s">
        <v>198</v>
      </c>
      <c r="B20" s="158" t="s">
        <v>199</v>
      </c>
      <c r="C20" s="161"/>
      <c r="D20" s="162"/>
      <c r="E20" s="80"/>
      <c r="F20" s="155"/>
      <c r="G20" s="175"/>
      <c r="H20" s="176"/>
    </row>
    <row r="21" spans="1:8" ht="18.75">
      <c r="A21" s="154" t="s">
        <v>200</v>
      </c>
      <c r="B21" s="158" t="s">
        <v>201</v>
      </c>
      <c r="C21" s="161"/>
      <c r="D21" s="162"/>
      <c r="E21" s="164"/>
      <c r="F21" s="174"/>
      <c r="G21" s="175"/>
      <c r="H21" s="176"/>
    </row>
    <row r="22" spans="1:8" ht="18.75">
      <c r="A22" s="154" t="s">
        <v>202</v>
      </c>
      <c r="B22" s="158" t="s">
        <v>203</v>
      </c>
      <c r="C22" s="162"/>
      <c r="D22" s="154"/>
      <c r="E22" s="165"/>
      <c r="F22" s="155"/>
      <c r="G22" s="173"/>
      <c r="H22" s="160"/>
    </row>
    <row r="23" spans="1:8" ht="18.75">
      <c r="A23" s="154" t="s">
        <v>204</v>
      </c>
      <c r="B23" s="158" t="s">
        <v>205</v>
      </c>
      <c r="C23" s="161">
        <v>2000</v>
      </c>
      <c r="D23" s="162" t="s">
        <v>17</v>
      </c>
      <c r="E23" s="175">
        <v>73</v>
      </c>
      <c r="F23" s="176" t="s">
        <v>17</v>
      </c>
      <c r="G23" s="175">
        <v>73</v>
      </c>
      <c r="H23" s="176" t="s">
        <v>17</v>
      </c>
    </row>
    <row r="24" spans="1:8" ht="18.75">
      <c r="A24" s="154" t="s">
        <v>206</v>
      </c>
      <c r="B24" s="158" t="s">
        <v>207</v>
      </c>
      <c r="C24" s="161">
        <v>70000</v>
      </c>
      <c r="D24" s="162" t="s">
        <v>17</v>
      </c>
      <c r="E24" s="175">
        <v>3090</v>
      </c>
      <c r="F24" s="176" t="s">
        <v>17</v>
      </c>
      <c r="G24" s="175">
        <v>3090</v>
      </c>
      <c r="H24" s="176" t="s">
        <v>17</v>
      </c>
    </row>
    <row r="25" spans="1:8" ht="18.75">
      <c r="A25" s="154" t="s">
        <v>208</v>
      </c>
      <c r="B25" s="158" t="s">
        <v>209</v>
      </c>
      <c r="C25" s="162"/>
      <c r="D25" s="154"/>
      <c r="E25" s="173"/>
      <c r="F25" s="160"/>
      <c r="G25" s="173"/>
      <c r="H25" s="160"/>
    </row>
    <row r="26" spans="1:8" ht="18.75">
      <c r="A26" s="154" t="s">
        <v>210</v>
      </c>
      <c r="B26" s="158" t="s">
        <v>211</v>
      </c>
      <c r="C26" s="162"/>
      <c r="D26" s="154"/>
      <c r="E26" s="173"/>
      <c r="F26" s="160"/>
      <c r="G26" s="173"/>
      <c r="H26" s="160"/>
    </row>
    <row r="27" spans="1:8" ht="18.75">
      <c r="A27" s="154" t="s">
        <v>212</v>
      </c>
      <c r="B27" s="158"/>
      <c r="C27" s="154"/>
      <c r="D27" s="154"/>
      <c r="E27" s="173"/>
      <c r="F27" s="160"/>
      <c r="G27" s="173"/>
      <c r="H27" s="160"/>
    </row>
    <row r="28" spans="1:8" ht="18.75">
      <c r="A28" s="154" t="s">
        <v>213</v>
      </c>
      <c r="B28" s="158"/>
      <c r="C28" s="154"/>
      <c r="D28" s="154"/>
      <c r="E28" s="173"/>
      <c r="F28" s="160"/>
      <c r="G28" s="173"/>
      <c r="H28" s="160"/>
    </row>
    <row r="29" spans="1:8" ht="18.75">
      <c r="A29" s="154" t="s">
        <v>214</v>
      </c>
      <c r="B29" s="158" t="s">
        <v>215</v>
      </c>
      <c r="C29" s="162"/>
      <c r="D29" s="154"/>
      <c r="E29" s="173"/>
      <c r="F29" s="160"/>
      <c r="G29" s="173"/>
      <c r="H29" s="160"/>
    </row>
    <row r="30" spans="1:8" ht="18.75">
      <c r="A30" s="154" t="s">
        <v>216</v>
      </c>
      <c r="B30" s="158" t="s">
        <v>217</v>
      </c>
      <c r="C30" s="36">
        <v>500</v>
      </c>
      <c r="D30" s="162" t="s">
        <v>17</v>
      </c>
      <c r="E30" s="173"/>
      <c r="F30" s="176"/>
      <c r="G30" s="173"/>
      <c r="H30" s="176"/>
    </row>
    <row r="31" spans="1:8" ht="18.75">
      <c r="A31" s="154" t="s">
        <v>218</v>
      </c>
      <c r="B31" s="158"/>
      <c r="C31" s="154"/>
      <c r="D31" s="154"/>
      <c r="E31" s="173"/>
      <c r="F31" s="160"/>
      <c r="G31" s="173"/>
      <c r="H31" s="160"/>
    </row>
    <row r="32" spans="1:8" ht="18.75">
      <c r="A32" s="154" t="s">
        <v>219</v>
      </c>
      <c r="B32" s="158"/>
      <c r="C32" s="154"/>
      <c r="D32" s="154"/>
      <c r="E32" s="173"/>
      <c r="F32" s="160"/>
      <c r="G32" s="173"/>
      <c r="H32" s="160"/>
    </row>
    <row r="33" spans="1:8" ht="18.75">
      <c r="A33" s="154" t="s">
        <v>220</v>
      </c>
      <c r="B33" s="158" t="s">
        <v>221</v>
      </c>
      <c r="C33" s="161">
        <v>2000</v>
      </c>
      <c r="D33" s="162" t="s">
        <v>17</v>
      </c>
      <c r="E33" s="175">
        <v>120</v>
      </c>
      <c r="F33" s="176" t="s">
        <v>17</v>
      </c>
      <c r="G33" s="175">
        <v>120</v>
      </c>
      <c r="H33" s="176" t="s">
        <v>17</v>
      </c>
    </row>
    <row r="34" spans="1:8" ht="18.75">
      <c r="A34" s="154" t="s">
        <v>222</v>
      </c>
      <c r="B34" s="158" t="s">
        <v>223</v>
      </c>
      <c r="C34" s="162"/>
      <c r="D34" s="154"/>
      <c r="E34" s="154"/>
      <c r="F34" s="160"/>
      <c r="G34" s="154"/>
      <c r="H34" s="160"/>
    </row>
    <row r="35" spans="1:8" ht="18.75">
      <c r="A35" s="154" t="s">
        <v>224</v>
      </c>
      <c r="B35" s="158" t="s">
        <v>225</v>
      </c>
      <c r="C35" s="162"/>
      <c r="D35" s="154"/>
      <c r="E35" s="165"/>
      <c r="F35" s="155"/>
      <c r="G35" s="154"/>
      <c r="H35" s="160"/>
    </row>
    <row r="36" spans="1:8" ht="18.75">
      <c r="A36" s="154" t="s">
        <v>226</v>
      </c>
      <c r="B36" s="158" t="s">
        <v>227</v>
      </c>
      <c r="C36" s="162"/>
      <c r="D36" s="154"/>
      <c r="E36" s="165"/>
      <c r="F36" s="155"/>
      <c r="G36" s="154"/>
      <c r="H36" s="160"/>
    </row>
    <row r="37" spans="1:8" ht="18.75">
      <c r="A37" s="154" t="s">
        <v>228</v>
      </c>
      <c r="B37" s="158" t="s">
        <v>229</v>
      </c>
      <c r="C37" s="162"/>
      <c r="D37" s="154"/>
      <c r="E37" s="165"/>
      <c r="F37" s="155"/>
      <c r="G37" s="154"/>
      <c r="H37" s="160"/>
    </row>
    <row r="38" spans="1:8" ht="18.75">
      <c r="A38" s="154" t="s">
        <v>230</v>
      </c>
      <c r="B38" s="158" t="s">
        <v>231</v>
      </c>
      <c r="C38" s="162"/>
      <c r="D38" s="154"/>
      <c r="E38" s="165"/>
      <c r="F38" s="155"/>
      <c r="G38" s="154"/>
      <c r="H38" s="160"/>
    </row>
    <row r="39" spans="1:8" ht="18.75">
      <c r="A39" s="154" t="s">
        <v>232</v>
      </c>
      <c r="B39" s="158" t="s">
        <v>233</v>
      </c>
      <c r="C39" s="162"/>
      <c r="D39" s="154"/>
      <c r="E39" s="165"/>
      <c r="F39" s="155"/>
      <c r="G39" s="154"/>
      <c r="H39" s="160"/>
    </row>
    <row r="40" spans="1:8" ht="18.75">
      <c r="A40" s="154" t="s">
        <v>234</v>
      </c>
      <c r="B40" s="158"/>
      <c r="C40" s="162"/>
      <c r="D40" s="154"/>
      <c r="E40" s="165"/>
      <c r="F40" s="155"/>
      <c r="G40" s="154"/>
      <c r="H40" s="160"/>
    </row>
    <row r="41" spans="1:8" ht="18.75">
      <c r="A41" s="154" t="s">
        <v>235</v>
      </c>
      <c r="B41" s="158" t="s">
        <v>236</v>
      </c>
      <c r="C41" s="162"/>
      <c r="D41" s="154"/>
      <c r="E41" s="165"/>
      <c r="F41" s="155"/>
      <c r="G41" s="154"/>
      <c r="H41" s="160"/>
    </row>
    <row r="42" spans="1:8" ht="18.75">
      <c r="A42" s="177" t="s">
        <v>237</v>
      </c>
      <c r="B42" s="178"/>
      <c r="C42" s="179"/>
      <c r="D42" s="177"/>
      <c r="E42" s="180"/>
      <c r="F42" s="181"/>
      <c r="G42" s="177"/>
      <c r="H42" s="182"/>
    </row>
    <row r="43" spans="1:8" ht="18.75">
      <c r="A43" s="148"/>
      <c r="B43" s="149" t="s">
        <v>111</v>
      </c>
      <c r="C43" s="150" t="s">
        <v>5</v>
      </c>
      <c r="D43" s="151"/>
      <c r="E43" s="150" t="s">
        <v>172</v>
      </c>
      <c r="F43" s="151"/>
      <c r="G43" s="150" t="s">
        <v>238</v>
      </c>
      <c r="H43" s="151"/>
    </row>
    <row r="44" spans="1:8" ht="21" customHeight="1">
      <c r="A44" s="154" t="s">
        <v>239</v>
      </c>
      <c r="B44" s="158" t="s">
        <v>240</v>
      </c>
      <c r="C44" s="162"/>
      <c r="D44" s="154"/>
      <c r="E44" s="165"/>
      <c r="F44" s="155"/>
      <c r="G44" s="154"/>
      <c r="H44" s="160"/>
    </row>
    <row r="45" spans="1:8" ht="21" customHeight="1">
      <c r="A45" s="154" t="s">
        <v>241</v>
      </c>
      <c r="B45" s="158" t="s">
        <v>242</v>
      </c>
      <c r="C45" s="162"/>
      <c r="D45" s="154"/>
      <c r="E45" s="165"/>
      <c r="F45" s="155"/>
      <c r="G45" s="154"/>
      <c r="H45" s="160"/>
    </row>
    <row r="46" spans="1:8" ht="21" customHeight="1">
      <c r="A46" s="154" t="s">
        <v>243</v>
      </c>
      <c r="B46" s="158" t="s">
        <v>244</v>
      </c>
      <c r="C46" s="162"/>
      <c r="D46" s="154"/>
      <c r="E46" s="165"/>
      <c r="F46" s="155"/>
      <c r="G46" s="154"/>
      <c r="H46" s="160"/>
    </row>
    <row r="47" spans="1:8" ht="21" customHeight="1">
      <c r="A47" s="154" t="s">
        <v>245</v>
      </c>
      <c r="B47" s="158" t="s">
        <v>246</v>
      </c>
      <c r="C47" s="162"/>
      <c r="D47" s="154"/>
      <c r="E47" s="165"/>
      <c r="F47" s="155"/>
      <c r="G47" s="154"/>
      <c r="H47" s="160"/>
    </row>
    <row r="48" spans="1:8" ht="21" customHeight="1">
      <c r="A48" s="154" t="s">
        <v>247</v>
      </c>
      <c r="B48" s="158" t="s">
        <v>248</v>
      </c>
      <c r="C48" s="162"/>
      <c r="D48" s="154"/>
      <c r="E48" s="165"/>
      <c r="F48" s="155"/>
      <c r="G48" s="154"/>
      <c r="H48" s="160"/>
    </row>
    <row r="49" spans="1:8" ht="21" customHeight="1">
      <c r="A49" s="154" t="s">
        <v>249</v>
      </c>
      <c r="B49" s="158" t="s">
        <v>250</v>
      </c>
      <c r="C49" s="162"/>
      <c r="D49" s="154"/>
      <c r="E49" s="165"/>
      <c r="F49" s="155"/>
      <c r="G49" s="154"/>
      <c r="H49" s="160"/>
    </row>
    <row r="50" spans="1:8" ht="21" customHeight="1">
      <c r="A50" s="154" t="s">
        <v>251</v>
      </c>
      <c r="B50" s="158"/>
      <c r="C50" s="162"/>
      <c r="D50" s="154"/>
      <c r="E50" s="165"/>
      <c r="F50" s="155"/>
      <c r="G50" s="154"/>
      <c r="H50" s="160"/>
    </row>
    <row r="51" spans="1:8" ht="21" customHeight="1">
      <c r="A51" s="154" t="s">
        <v>252</v>
      </c>
      <c r="B51" s="158" t="s">
        <v>253</v>
      </c>
      <c r="C51" s="162"/>
      <c r="D51" s="154"/>
      <c r="E51" s="165"/>
      <c r="F51" s="155"/>
      <c r="G51" s="154"/>
      <c r="H51" s="160"/>
    </row>
    <row r="52" spans="1:8" ht="21" customHeight="1">
      <c r="A52" s="154" t="s">
        <v>254</v>
      </c>
      <c r="B52" s="158" t="s">
        <v>255</v>
      </c>
      <c r="C52" s="162"/>
      <c r="D52" s="154"/>
      <c r="E52" s="165"/>
      <c r="F52" s="155"/>
      <c r="G52" s="154"/>
      <c r="H52" s="160"/>
    </row>
    <row r="53" spans="1:8" ht="21" customHeight="1">
      <c r="A53" s="154" t="s">
        <v>256</v>
      </c>
      <c r="B53" s="158" t="s">
        <v>257</v>
      </c>
      <c r="C53" s="36">
        <v>1000</v>
      </c>
      <c r="D53" s="154" t="s">
        <v>17</v>
      </c>
      <c r="E53" s="165">
        <v>50</v>
      </c>
      <c r="F53" s="174" t="s">
        <v>17</v>
      </c>
      <c r="G53" s="154">
        <v>50</v>
      </c>
      <c r="H53" s="176" t="s">
        <v>17</v>
      </c>
    </row>
    <row r="54" spans="1:8" ht="21" customHeight="1">
      <c r="A54" s="154" t="s">
        <v>258</v>
      </c>
      <c r="B54" s="158" t="s">
        <v>259</v>
      </c>
      <c r="C54" s="36">
        <v>2000</v>
      </c>
      <c r="D54" s="154" t="s">
        <v>17</v>
      </c>
      <c r="E54" s="86"/>
      <c r="F54" s="176"/>
      <c r="G54" s="86"/>
      <c r="H54" s="176"/>
    </row>
    <row r="55" spans="1:8" ht="21" customHeight="1">
      <c r="A55" s="154" t="s">
        <v>260</v>
      </c>
      <c r="B55" s="158" t="s">
        <v>261</v>
      </c>
      <c r="C55" s="162"/>
      <c r="D55" s="154"/>
      <c r="E55" s="154"/>
      <c r="F55" s="160"/>
      <c r="G55" s="154"/>
      <c r="H55" s="160"/>
    </row>
    <row r="56" spans="1:8" ht="21" customHeight="1">
      <c r="A56" s="154" t="s">
        <v>262</v>
      </c>
      <c r="B56" s="158" t="s">
        <v>263</v>
      </c>
      <c r="C56" s="164">
        <v>100000</v>
      </c>
      <c r="D56" s="162" t="s">
        <v>17</v>
      </c>
      <c r="E56" s="161">
        <v>8850</v>
      </c>
      <c r="F56" s="176" t="s">
        <v>17</v>
      </c>
      <c r="G56" s="161">
        <v>8850</v>
      </c>
      <c r="H56" s="176" t="s">
        <v>17</v>
      </c>
    </row>
    <row r="57" spans="1:8" ht="21" customHeight="1">
      <c r="A57" s="154" t="s">
        <v>264</v>
      </c>
      <c r="B57" s="158" t="s">
        <v>265</v>
      </c>
      <c r="C57" s="164"/>
      <c r="D57" s="162"/>
      <c r="E57" s="161"/>
      <c r="F57" s="160"/>
      <c r="G57" s="161"/>
      <c r="H57" s="160"/>
    </row>
    <row r="58" spans="1:8" ht="21" customHeight="1">
      <c r="A58" s="154" t="s">
        <v>266</v>
      </c>
      <c r="B58" s="158" t="s">
        <v>267</v>
      </c>
      <c r="C58" s="164"/>
      <c r="D58" s="162"/>
      <c r="E58" s="161"/>
      <c r="F58" s="160"/>
      <c r="G58" s="161"/>
      <c r="H58" s="160"/>
    </row>
    <row r="59" spans="1:8" ht="21" customHeight="1">
      <c r="A59" s="154" t="s">
        <v>268</v>
      </c>
      <c r="B59" s="158"/>
      <c r="C59" s="164"/>
      <c r="D59" s="162"/>
      <c r="E59" s="161"/>
      <c r="F59" s="160"/>
      <c r="G59" s="161"/>
      <c r="H59" s="160"/>
    </row>
    <row r="60" spans="1:8" ht="21" customHeight="1">
      <c r="A60" s="154" t="s">
        <v>269</v>
      </c>
      <c r="B60" s="158" t="s">
        <v>270</v>
      </c>
      <c r="C60" s="164"/>
      <c r="D60" s="162"/>
      <c r="E60" s="161"/>
      <c r="F60" s="160"/>
      <c r="G60" s="161"/>
      <c r="H60" s="160"/>
    </row>
    <row r="61" spans="1:8" ht="21" customHeight="1">
      <c r="A61" s="154" t="s">
        <v>271</v>
      </c>
      <c r="B61" s="158" t="s">
        <v>272</v>
      </c>
      <c r="C61" s="164"/>
      <c r="D61" s="162"/>
      <c r="E61" s="161"/>
      <c r="F61" s="160"/>
      <c r="G61" s="161"/>
      <c r="H61" s="160"/>
    </row>
    <row r="62" spans="1:8" ht="21" customHeight="1">
      <c r="A62" s="154" t="s">
        <v>273</v>
      </c>
      <c r="B62" s="158" t="s">
        <v>274</v>
      </c>
      <c r="C62" s="164"/>
      <c r="D62" s="162"/>
      <c r="E62" s="161"/>
      <c r="F62" s="160"/>
      <c r="G62" s="161"/>
      <c r="H62" s="160"/>
    </row>
    <row r="63" spans="1:8" ht="21" customHeight="1">
      <c r="A63" s="154" t="s">
        <v>275</v>
      </c>
      <c r="B63" s="158" t="s">
        <v>276</v>
      </c>
      <c r="C63" s="164"/>
      <c r="D63" s="162"/>
      <c r="E63" s="161"/>
      <c r="F63" s="160"/>
      <c r="G63" s="161"/>
      <c r="H63" s="160"/>
    </row>
    <row r="64" spans="1:8" ht="21" customHeight="1">
      <c r="A64" s="154" t="s">
        <v>277</v>
      </c>
      <c r="B64" s="158" t="s">
        <v>278</v>
      </c>
      <c r="C64" s="164">
        <v>1000</v>
      </c>
      <c r="D64" s="162" t="s">
        <v>17</v>
      </c>
      <c r="E64" s="154"/>
      <c r="F64" s="160"/>
      <c r="G64" s="154"/>
      <c r="H64" s="160"/>
    </row>
    <row r="65" spans="1:8" ht="21" customHeight="1">
      <c r="A65" s="154" t="s">
        <v>279</v>
      </c>
      <c r="B65" s="158" t="s">
        <v>280</v>
      </c>
      <c r="C65" s="164">
        <v>10000</v>
      </c>
      <c r="D65" s="162" t="s">
        <v>17</v>
      </c>
      <c r="E65" s="164"/>
      <c r="F65" s="176"/>
      <c r="G65" s="164"/>
      <c r="H65" s="176"/>
    </row>
    <row r="66" spans="1:8" ht="21" customHeight="1">
      <c r="A66" s="154" t="s">
        <v>281</v>
      </c>
      <c r="B66" s="158" t="s">
        <v>282</v>
      </c>
      <c r="C66" s="164"/>
      <c r="D66" s="154"/>
      <c r="E66" s="164"/>
      <c r="F66" s="176"/>
      <c r="G66" s="164"/>
      <c r="H66" s="176"/>
    </row>
    <row r="67" spans="1:8" ht="21" customHeight="1">
      <c r="A67" s="154" t="s">
        <v>283</v>
      </c>
      <c r="B67" s="158" t="s">
        <v>284</v>
      </c>
      <c r="C67" s="162"/>
      <c r="D67" s="154"/>
      <c r="E67" s="154"/>
      <c r="F67" s="160"/>
      <c r="G67" s="154"/>
      <c r="H67" s="160"/>
    </row>
    <row r="68" spans="1:8" ht="21" customHeight="1">
      <c r="A68" s="154" t="s">
        <v>285</v>
      </c>
      <c r="B68" s="158" t="s">
        <v>286</v>
      </c>
      <c r="C68" s="162"/>
      <c r="D68" s="154"/>
      <c r="E68" s="154"/>
      <c r="F68" s="160"/>
      <c r="G68" s="154"/>
      <c r="H68" s="160"/>
    </row>
    <row r="69" spans="1:8" ht="21" customHeight="1">
      <c r="A69" s="154" t="s">
        <v>287</v>
      </c>
      <c r="B69" s="158" t="s">
        <v>288</v>
      </c>
      <c r="C69" s="162"/>
      <c r="D69" s="154"/>
      <c r="E69" s="154"/>
      <c r="F69" s="160"/>
      <c r="G69" s="154"/>
      <c r="H69" s="160"/>
    </row>
    <row r="70" spans="1:8" ht="21" customHeight="1">
      <c r="A70" s="154" t="s">
        <v>289</v>
      </c>
      <c r="B70" s="162">
        <v>412303</v>
      </c>
      <c r="C70" s="36">
        <v>20000</v>
      </c>
      <c r="D70" s="183" t="s">
        <v>17</v>
      </c>
      <c r="E70" s="36"/>
      <c r="F70" s="162"/>
      <c r="G70" s="36"/>
      <c r="H70" s="162"/>
    </row>
    <row r="71" spans="1:8" ht="21" customHeight="1">
      <c r="A71" s="154" t="s">
        <v>290</v>
      </c>
      <c r="B71" s="152"/>
      <c r="C71" s="183"/>
      <c r="D71" s="183"/>
      <c r="E71" s="183"/>
      <c r="F71" s="183"/>
      <c r="G71" s="183"/>
      <c r="H71" s="183"/>
    </row>
    <row r="72" spans="1:8" ht="21" customHeight="1">
      <c r="A72" s="154" t="s">
        <v>291</v>
      </c>
      <c r="B72" s="158" t="s">
        <v>292</v>
      </c>
      <c r="C72" s="164">
        <v>10000</v>
      </c>
      <c r="D72" s="162" t="s">
        <v>17</v>
      </c>
      <c r="E72" s="80"/>
      <c r="F72" s="176"/>
      <c r="G72" s="80"/>
      <c r="H72" s="176"/>
    </row>
    <row r="73" spans="1:8" ht="21" customHeight="1">
      <c r="A73" s="154" t="s">
        <v>293</v>
      </c>
      <c r="B73" s="158"/>
      <c r="C73" s="162"/>
      <c r="D73" s="154"/>
      <c r="E73" s="154"/>
      <c r="F73" s="176"/>
      <c r="G73" s="154"/>
      <c r="H73" s="176"/>
    </row>
    <row r="74" spans="1:8" ht="21" customHeight="1">
      <c r="A74" s="154" t="s">
        <v>294</v>
      </c>
      <c r="B74" s="158" t="s">
        <v>295</v>
      </c>
      <c r="C74" s="164"/>
      <c r="D74" s="162"/>
      <c r="E74" s="161"/>
      <c r="F74" s="176"/>
      <c r="G74" s="161"/>
      <c r="H74" s="176"/>
    </row>
    <row r="75" spans="1:8" ht="21" customHeight="1">
      <c r="A75" s="154" t="s">
        <v>296</v>
      </c>
      <c r="B75" s="158" t="s">
        <v>297</v>
      </c>
      <c r="C75" s="164"/>
      <c r="D75" s="162"/>
      <c r="E75" s="161"/>
      <c r="F75" s="176"/>
      <c r="G75" s="161"/>
      <c r="H75" s="176"/>
    </row>
    <row r="76" spans="1:8" ht="21" customHeight="1">
      <c r="A76" s="154" t="s">
        <v>298</v>
      </c>
      <c r="B76" s="158" t="s">
        <v>299</v>
      </c>
      <c r="C76" s="164">
        <v>1000</v>
      </c>
      <c r="D76" s="162" t="s">
        <v>17</v>
      </c>
      <c r="E76" s="164">
        <v>20</v>
      </c>
      <c r="F76" s="176" t="s">
        <v>17</v>
      </c>
      <c r="G76" s="164">
        <v>20</v>
      </c>
      <c r="H76" s="176" t="s">
        <v>17</v>
      </c>
    </row>
    <row r="77" spans="1:8" ht="21" customHeight="1">
      <c r="A77" s="154" t="s">
        <v>300</v>
      </c>
      <c r="B77" s="158" t="s">
        <v>301</v>
      </c>
      <c r="C77" s="164">
        <v>5000</v>
      </c>
      <c r="D77" s="162" t="s">
        <v>17</v>
      </c>
      <c r="E77" s="161">
        <v>385</v>
      </c>
      <c r="F77" s="176" t="s">
        <v>17</v>
      </c>
      <c r="G77" s="161">
        <v>385</v>
      </c>
      <c r="H77" s="176" t="s">
        <v>17</v>
      </c>
    </row>
    <row r="78" spans="1:8" ht="21" customHeight="1">
      <c r="A78" s="154" t="s">
        <v>302</v>
      </c>
      <c r="B78" s="158" t="s">
        <v>303</v>
      </c>
      <c r="C78" s="36">
        <v>1000</v>
      </c>
      <c r="D78" s="162" t="s">
        <v>17</v>
      </c>
      <c r="E78" s="80"/>
      <c r="F78" s="174"/>
      <c r="G78" s="154"/>
      <c r="H78" s="176"/>
    </row>
    <row r="79" spans="1:8" ht="21" customHeight="1">
      <c r="A79" s="149" t="s">
        <v>304</v>
      </c>
      <c r="B79" s="184"/>
      <c r="C79" s="185">
        <f>SUM(C17:C78)</f>
        <v>225500</v>
      </c>
      <c r="D79" s="170" t="s">
        <v>17</v>
      </c>
      <c r="E79" s="171">
        <f>SUM(E17:E78)+INT(SUM(F17:F78)/100)</f>
        <v>12588</v>
      </c>
      <c r="F79" s="186">
        <f>MOD(SUM(F17:F78),100)</f>
        <v>0</v>
      </c>
      <c r="G79" s="187">
        <f>SUM(G17:G78)+INT(SUM(H17:H78)/100)</f>
        <v>12588</v>
      </c>
      <c r="H79" s="186">
        <f>MOD(SUM(H17:H78),100)</f>
        <v>0</v>
      </c>
    </row>
    <row r="80" spans="1:8" ht="18.75">
      <c r="A80" s="188"/>
      <c r="B80" s="189"/>
      <c r="C80" s="190"/>
      <c r="D80" s="191"/>
      <c r="E80" s="192"/>
      <c r="F80" s="193"/>
      <c r="G80" s="194"/>
      <c r="H80" s="193"/>
    </row>
    <row r="81" spans="1:8" ht="18.75">
      <c r="A81" s="148"/>
      <c r="B81" s="149" t="s">
        <v>111</v>
      </c>
      <c r="C81" s="150" t="s">
        <v>5</v>
      </c>
      <c r="D81" s="151"/>
      <c r="E81" s="150" t="s">
        <v>172</v>
      </c>
      <c r="F81" s="151"/>
      <c r="G81" s="150" t="s">
        <v>238</v>
      </c>
      <c r="H81" s="151"/>
    </row>
    <row r="82" spans="1:8" ht="18.75">
      <c r="A82" s="152" t="s">
        <v>305</v>
      </c>
      <c r="B82" s="158" t="s">
        <v>23</v>
      </c>
      <c r="C82" s="195"/>
      <c r="D82" s="154"/>
      <c r="E82" s="165"/>
      <c r="F82" s="155"/>
      <c r="G82" s="161"/>
      <c r="H82" s="154"/>
    </row>
    <row r="83" spans="1:8" ht="18.75">
      <c r="A83" s="154" t="s">
        <v>306</v>
      </c>
      <c r="B83" s="158" t="s">
        <v>307</v>
      </c>
      <c r="C83" s="164"/>
      <c r="D83" s="162"/>
      <c r="E83" s="165"/>
      <c r="F83" s="155"/>
      <c r="G83" s="154"/>
      <c r="H83" s="154"/>
    </row>
    <row r="84" spans="1:8" ht="18.75">
      <c r="A84" s="154" t="s">
        <v>308</v>
      </c>
      <c r="B84" s="158" t="s">
        <v>309</v>
      </c>
      <c r="C84" s="164">
        <v>82000</v>
      </c>
      <c r="D84" s="162" t="s">
        <v>17</v>
      </c>
      <c r="E84" s="161">
        <v>9170</v>
      </c>
      <c r="F84" s="162" t="s">
        <v>17</v>
      </c>
      <c r="G84" s="161">
        <v>9170</v>
      </c>
      <c r="H84" s="162" t="s">
        <v>17</v>
      </c>
    </row>
    <row r="85" spans="1:8" ht="18.75">
      <c r="A85" s="154" t="s">
        <v>310</v>
      </c>
      <c r="B85" s="158" t="s">
        <v>311</v>
      </c>
      <c r="C85" s="164">
        <v>400000</v>
      </c>
      <c r="D85" s="162" t="s">
        <v>17</v>
      </c>
      <c r="E85" s="164"/>
      <c r="F85" s="163"/>
      <c r="G85" s="86"/>
      <c r="H85" s="163"/>
    </row>
    <row r="86" spans="1:8" ht="18.75">
      <c r="A86" s="154" t="s">
        <v>312</v>
      </c>
      <c r="B86" s="158" t="s">
        <v>313</v>
      </c>
      <c r="C86" s="36"/>
      <c r="D86" s="162"/>
      <c r="E86" s="80"/>
      <c r="F86" s="155"/>
      <c r="G86" s="161"/>
      <c r="H86" s="196"/>
    </row>
    <row r="87" spans="1:8" ht="18.75">
      <c r="A87" s="154" t="s">
        <v>314</v>
      </c>
      <c r="B87" s="158" t="s">
        <v>315</v>
      </c>
      <c r="C87" s="36"/>
      <c r="D87" s="162"/>
      <c r="E87" s="80"/>
      <c r="F87" s="155"/>
      <c r="G87" s="161"/>
      <c r="H87" s="196"/>
    </row>
    <row r="88" spans="1:8" ht="18.75">
      <c r="A88" s="154" t="s">
        <v>316</v>
      </c>
      <c r="B88" s="158" t="s">
        <v>317</v>
      </c>
      <c r="C88" s="162"/>
      <c r="D88" s="154"/>
      <c r="E88" s="165"/>
      <c r="F88" s="155"/>
      <c r="G88" s="154"/>
      <c r="H88" s="154"/>
    </row>
    <row r="89" spans="1:8" ht="18.75">
      <c r="A89" s="152" t="s">
        <v>318</v>
      </c>
      <c r="B89" s="158"/>
      <c r="C89" s="185">
        <f>SUM(C84:C88)</f>
        <v>482000</v>
      </c>
      <c r="D89" s="197" t="s">
        <v>17</v>
      </c>
      <c r="E89" s="171">
        <f>SUM(E82:E88)+INT(SUM(F82:F88)/100)</f>
        <v>9170</v>
      </c>
      <c r="F89" s="186">
        <f>MOD(SUM(F82:F88),100)</f>
        <v>0</v>
      </c>
      <c r="G89" s="187">
        <f>SUM(G82:G88)+INT(SUM(H82:H88)/100)</f>
        <v>9170</v>
      </c>
      <c r="H89" s="186">
        <f>MOD(SUM(H82:H88),100)</f>
        <v>0</v>
      </c>
    </row>
    <row r="90" spans="1:8" ht="18.75">
      <c r="A90" s="152" t="s">
        <v>319</v>
      </c>
      <c r="B90" s="158" t="s">
        <v>25</v>
      </c>
      <c r="C90" s="162"/>
      <c r="D90" s="154"/>
      <c r="E90" s="165"/>
      <c r="F90" s="154"/>
      <c r="G90" s="154"/>
      <c r="H90" s="154"/>
    </row>
    <row r="91" spans="1:8" ht="18.75">
      <c r="A91" s="154" t="s">
        <v>320</v>
      </c>
      <c r="B91" s="158" t="s">
        <v>321</v>
      </c>
      <c r="C91" s="162"/>
      <c r="D91" s="154"/>
      <c r="E91" s="165"/>
      <c r="F91" s="154"/>
      <c r="G91" s="154"/>
      <c r="H91" s="154"/>
    </row>
    <row r="92" spans="1:8" ht="18.75">
      <c r="A92" s="154" t="s">
        <v>322</v>
      </c>
      <c r="B92" s="158" t="s">
        <v>323</v>
      </c>
      <c r="C92" s="162"/>
      <c r="D92" s="154"/>
      <c r="E92" s="165"/>
      <c r="F92" s="154"/>
      <c r="G92" s="154"/>
      <c r="H92" s="154"/>
    </row>
    <row r="93" spans="1:8" ht="18.75">
      <c r="A93" s="154" t="s">
        <v>324</v>
      </c>
      <c r="B93" s="158" t="s">
        <v>325</v>
      </c>
      <c r="C93" s="162"/>
      <c r="D93" s="154"/>
      <c r="E93" s="165"/>
      <c r="F93" s="154"/>
      <c r="G93" s="154"/>
      <c r="H93" s="154"/>
    </row>
    <row r="94" spans="1:8" ht="18.75">
      <c r="A94" s="154" t="s">
        <v>326</v>
      </c>
      <c r="B94" s="158" t="s">
        <v>327</v>
      </c>
      <c r="C94" s="162"/>
      <c r="D94" s="154"/>
      <c r="E94" s="165"/>
      <c r="F94" s="154"/>
      <c r="G94" s="154"/>
      <c r="H94" s="154"/>
    </row>
    <row r="95" spans="1:8" ht="18.75">
      <c r="A95" s="154" t="s">
        <v>328</v>
      </c>
      <c r="B95" s="158"/>
      <c r="C95" s="162"/>
      <c r="D95" s="154"/>
      <c r="E95" s="165"/>
      <c r="F95" s="154"/>
      <c r="G95" s="154"/>
      <c r="H95" s="154"/>
    </row>
    <row r="96" spans="1:8" ht="18.75">
      <c r="A96" s="154" t="s">
        <v>329</v>
      </c>
      <c r="B96" s="158" t="s">
        <v>330</v>
      </c>
      <c r="C96" s="162"/>
      <c r="D96" s="154"/>
      <c r="E96" s="165"/>
      <c r="F96" s="154"/>
      <c r="G96" s="154"/>
      <c r="H96" s="154"/>
    </row>
    <row r="97" spans="1:8" ht="18.75">
      <c r="A97" s="154" t="s">
        <v>331</v>
      </c>
      <c r="B97" s="158" t="s">
        <v>332</v>
      </c>
      <c r="C97" s="162"/>
      <c r="D97" s="154"/>
      <c r="E97" s="165"/>
      <c r="F97" s="154"/>
      <c r="G97" s="154"/>
      <c r="H97" s="154"/>
    </row>
    <row r="98" spans="1:8" ht="18.75">
      <c r="A98" s="154" t="s">
        <v>333</v>
      </c>
      <c r="B98" s="178" t="s">
        <v>334</v>
      </c>
      <c r="C98" s="179"/>
      <c r="D98" s="177"/>
      <c r="E98" s="180"/>
      <c r="F98" s="177"/>
      <c r="G98" s="177"/>
      <c r="H98" s="177"/>
    </row>
    <row r="99" spans="1:8" ht="18.75">
      <c r="A99" s="152" t="s">
        <v>335</v>
      </c>
      <c r="B99" s="198"/>
      <c r="C99" s="170">
        <v>0</v>
      </c>
      <c r="D99" s="148"/>
      <c r="E99" s="199"/>
      <c r="F99" s="200"/>
      <c r="G99" s="199"/>
      <c r="H99" s="200"/>
    </row>
    <row r="100" spans="1:8" ht="18.75">
      <c r="A100" s="152" t="s">
        <v>26</v>
      </c>
      <c r="B100" s="158" t="s">
        <v>27</v>
      </c>
      <c r="C100" s="162"/>
      <c r="D100" s="154"/>
      <c r="E100" s="201"/>
      <c r="F100" s="202"/>
      <c r="G100" s="203"/>
      <c r="H100" s="203"/>
    </row>
    <row r="101" spans="1:8" ht="18.75">
      <c r="A101" s="154" t="s">
        <v>336</v>
      </c>
      <c r="B101" s="158" t="s">
        <v>337</v>
      </c>
      <c r="C101" s="162"/>
      <c r="D101" s="154"/>
      <c r="E101" s="201"/>
      <c r="F101" s="202"/>
      <c r="G101" s="203"/>
      <c r="H101" s="203"/>
    </row>
    <row r="102" spans="1:8" ht="18.75">
      <c r="A102" s="154" t="s">
        <v>338</v>
      </c>
      <c r="B102" s="158" t="s">
        <v>339</v>
      </c>
      <c r="C102" s="162"/>
      <c r="D102" s="154"/>
      <c r="E102" s="201"/>
      <c r="F102" s="202"/>
      <c r="G102" s="203"/>
      <c r="H102" s="203"/>
    </row>
    <row r="103" spans="1:8" ht="18.75">
      <c r="A103" s="154" t="s">
        <v>340</v>
      </c>
      <c r="B103" s="158" t="s">
        <v>341</v>
      </c>
      <c r="C103" s="195"/>
      <c r="D103" s="162"/>
      <c r="E103" s="201"/>
      <c r="F103" s="204"/>
      <c r="G103" s="203"/>
      <c r="H103" s="203"/>
    </row>
    <row r="104" spans="1:8" ht="18.75">
      <c r="A104" s="154" t="s">
        <v>342</v>
      </c>
      <c r="B104" s="158" t="s">
        <v>343</v>
      </c>
      <c r="C104" s="162"/>
      <c r="D104" s="154"/>
      <c r="E104" s="201"/>
      <c r="F104" s="202"/>
      <c r="G104" s="203"/>
      <c r="H104" s="203"/>
    </row>
    <row r="105" spans="1:8" ht="18.75">
      <c r="A105" s="154" t="s">
        <v>344</v>
      </c>
      <c r="B105" s="158" t="s">
        <v>345</v>
      </c>
      <c r="C105" s="195"/>
      <c r="D105" s="162"/>
      <c r="E105" s="201"/>
      <c r="F105" s="202"/>
      <c r="G105" s="203"/>
      <c r="H105" s="203"/>
    </row>
    <row r="106" spans="1:8" ht="18.75">
      <c r="A106" s="154" t="s">
        <v>346</v>
      </c>
      <c r="B106" s="158" t="s">
        <v>347</v>
      </c>
      <c r="C106" s="164">
        <v>80000</v>
      </c>
      <c r="D106" s="162" t="s">
        <v>17</v>
      </c>
      <c r="E106" s="86">
        <v>12</v>
      </c>
      <c r="F106" s="205" t="s">
        <v>17</v>
      </c>
      <c r="G106" s="86">
        <v>12</v>
      </c>
      <c r="H106" s="205" t="s">
        <v>17</v>
      </c>
    </row>
    <row r="107" spans="1:8" ht="18.75">
      <c r="A107" s="154" t="s">
        <v>348</v>
      </c>
      <c r="B107" s="158" t="s">
        <v>349</v>
      </c>
      <c r="C107" s="162"/>
      <c r="D107" s="162"/>
      <c r="E107" s="203"/>
      <c r="F107" s="203"/>
      <c r="G107" s="203"/>
      <c r="H107" s="203"/>
    </row>
    <row r="108" spans="1:8" ht="18.75">
      <c r="A108" s="154" t="s">
        <v>350</v>
      </c>
      <c r="B108" s="158" t="s">
        <v>351</v>
      </c>
      <c r="C108" s="162"/>
      <c r="D108" s="162"/>
      <c r="E108" s="203"/>
      <c r="F108" s="203"/>
      <c r="G108" s="203"/>
      <c r="H108" s="203"/>
    </row>
    <row r="109" spans="1:8" ht="18.75">
      <c r="A109" s="154" t="s">
        <v>352</v>
      </c>
      <c r="B109" s="158" t="s">
        <v>353</v>
      </c>
      <c r="C109" s="164">
        <v>20000</v>
      </c>
      <c r="D109" s="162" t="s">
        <v>17</v>
      </c>
      <c r="E109" s="86"/>
      <c r="F109" s="205"/>
      <c r="G109" s="86"/>
      <c r="H109" s="205"/>
    </row>
    <row r="110" spans="1:8" ht="18.75">
      <c r="A110" s="152" t="s">
        <v>354</v>
      </c>
      <c r="B110" s="158"/>
      <c r="C110" s="169">
        <f>SUM(C100:C109)</f>
        <v>100000</v>
      </c>
      <c r="D110" s="170" t="s">
        <v>17</v>
      </c>
      <c r="E110" s="62">
        <f>SUM(E100:E109)+INT(SUM(F100:F109)/100)</f>
        <v>12</v>
      </c>
      <c r="F110" s="199">
        <f>MOD(SUM(F100:F109),100)</f>
        <v>0</v>
      </c>
      <c r="G110" s="62">
        <f>SUM(G100:G109)+INT(SUM(H100:H109)/100)</f>
        <v>12</v>
      </c>
      <c r="H110" s="199">
        <f>MOD(SUM(H100:H109),100)</f>
        <v>0</v>
      </c>
    </row>
    <row r="111" spans="1:8" ht="18.75">
      <c r="A111" s="152" t="s">
        <v>355</v>
      </c>
      <c r="B111" s="158" t="s">
        <v>29</v>
      </c>
      <c r="C111" s="162"/>
      <c r="D111" s="154"/>
      <c r="E111" s="201"/>
      <c r="F111" s="202"/>
      <c r="G111" s="203"/>
      <c r="H111" s="203"/>
    </row>
    <row r="112" spans="1:8" ht="18.75">
      <c r="A112" s="154" t="s">
        <v>356</v>
      </c>
      <c r="B112" s="158" t="s">
        <v>357</v>
      </c>
      <c r="C112" s="36">
        <v>4000</v>
      </c>
      <c r="D112" s="154" t="s">
        <v>17</v>
      </c>
      <c r="E112" s="80"/>
      <c r="F112" s="202"/>
      <c r="G112" s="86"/>
      <c r="H112" s="205"/>
    </row>
    <row r="113" spans="1:8" ht="18.75">
      <c r="A113" s="154" t="s">
        <v>358</v>
      </c>
      <c r="B113" s="158" t="s">
        <v>359</v>
      </c>
      <c r="C113" s="195" t="s">
        <v>17</v>
      </c>
      <c r="D113" s="162"/>
      <c r="E113" s="201"/>
      <c r="F113" s="202"/>
      <c r="G113" s="203"/>
      <c r="H113" s="203"/>
    </row>
    <row r="114" spans="1:8" ht="18.75">
      <c r="A114" s="152" t="s">
        <v>360</v>
      </c>
      <c r="B114" s="158"/>
      <c r="C114" s="83">
        <f>SUM(C111:C113)+INT(SUM(D111:D113)/100)</f>
        <v>4000</v>
      </c>
      <c r="D114" s="170">
        <f>MOD(SUM(D111:D113),100)</f>
        <v>0</v>
      </c>
      <c r="E114" s="83">
        <f>SUM(E111:E113)+INT(SUM(F111:F113)/100)</f>
        <v>0</v>
      </c>
      <c r="F114" s="199">
        <f>MOD(SUM(F111:F113),100)</f>
        <v>0</v>
      </c>
      <c r="G114" s="83">
        <f>SUM(G111:G113)+INT(SUM(H111:H113)/100)</f>
        <v>0</v>
      </c>
      <c r="H114" s="199">
        <f>MOD(SUM(H111:H113),100)</f>
        <v>0</v>
      </c>
    </row>
    <row r="115" spans="1:8" ht="18.75">
      <c r="A115" s="152" t="s">
        <v>361</v>
      </c>
      <c r="B115" s="158" t="s">
        <v>362</v>
      </c>
      <c r="C115" s="164"/>
      <c r="D115" s="162"/>
      <c r="E115" s="206"/>
      <c r="F115" s="206"/>
      <c r="G115" s="206"/>
      <c r="H115" s="206"/>
    </row>
    <row r="116" spans="1:8" ht="18.75">
      <c r="A116" s="152" t="s">
        <v>363</v>
      </c>
      <c r="B116" s="158" t="s">
        <v>31</v>
      </c>
      <c r="C116" s="162"/>
      <c r="D116" s="162"/>
      <c r="E116" s="207"/>
      <c r="F116" s="207"/>
      <c r="G116" s="207"/>
      <c r="H116" s="207"/>
    </row>
    <row r="117" spans="1:8" ht="19.5" customHeight="1">
      <c r="A117" s="154" t="s">
        <v>364</v>
      </c>
      <c r="B117" s="158" t="s">
        <v>365</v>
      </c>
      <c r="C117" s="164">
        <v>500000</v>
      </c>
      <c r="D117" s="162" t="s">
        <v>17</v>
      </c>
      <c r="E117" s="86"/>
      <c r="F117" s="208"/>
      <c r="G117" s="86"/>
      <c r="H117" s="208"/>
    </row>
    <row r="118" spans="1:8" ht="19.5" customHeight="1">
      <c r="A118" s="154" t="s">
        <v>366</v>
      </c>
      <c r="B118" s="158" t="s">
        <v>367</v>
      </c>
      <c r="C118" s="209">
        <v>13000000</v>
      </c>
      <c r="D118" s="162" t="s">
        <v>17</v>
      </c>
      <c r="E118" s="86">
        <v>1062234</v>
      </c>
      <c r="F118" s="208">
        <v>7</v>
      </c>
      <c r="G118" s="86">
        <v>1062234</v>
      </c>
      <c r="H118" s="208">
        <v>7</v>
      </c>
    </row>
    <row r="119" spans="1:8" ht="19.5" customHeight="1">
      <c r="A119" s="154" t="s">
        <v>368</v>
      </c>
      <c r="B119" s="158" t="s">
        <v>369</v>
      </c>
      <c r="C119" s="210"/>
      <c r="D119" s="162"/>
      <c r="E119" s="207"/>
      <c r="F119" s="207"/>
      <c r="G119" s="207"/>
      <c r="H119" s="207"/>
    </row>
    <row r="120" spans="1:8" ht="19.5" customHeight="1">
      <c r="A120" s="154" t="s">
        <v>370</v>
      </c>
      <c r="B120" s="158" t="s">
        <v>371</v>
      </c>
      <c r="C120" s="209">
        <v>1300000</v>
      </c>
      <c r="D120" s="162" t="s">
        <v>17</v>
      </c>
      <c r="E120" s="86">
        <v>93879</v>
      </c>
      <c r="F120" s="208">
        <v>52</v>
      </c>
      <c r="G120" s="86">
        <v>93879</v>
      </c>
      <c r="H120" s="208">
        <v>52</v>
      </c>
    </row>
    <row r="121" spans="1:8" ht="19.5" customHeight="1">
      <c r="A121" s="154" t="s">
        <v>372</v>
      </c>
      <c r="B121" s="158" t="s">
        <v>373</v>
      </c>
      <c r="C121" s="80">
        <v>80000</v>
      </c>
      <c r="D121" s="162" t="s">
        <v>17</v>
      </c>
      <c r="E121" s="86"/>
      <c r="F121" s="166"/>
      <c r="G121" s="86"/>
      <c r="H121" s="166"/>
    </row>
    <row r="122" spans="1:8" ht="19.5" customHeight="1">
      <c r="A122" s="177" t="s">
        <v>374</v>
      </c>
      <c r="B122" s="178" t="s">
        <v>375</v>
      </c>
      <c r="C122" s="211">
        <v>560000</v>
      </c>
      <c r="D122" s="179" t="s">
        <v>17</v>
      </c>
      <c r="E122" s="212">
        <v>40124</v>
      </c>
      <c r="F122" s="213">
        <v>37</v>
      </c>
      <c r="G122" s="212">
        <v>40124</v>
      </c>
      <c r="H122" s="213">
        <v>37</v>
      </c>
    </row>
    <row r="123" spans="1:8" ht="18.75" customHeight="1">
      <c r="A123" s="148"/>
      <c r="B123" s="149" t="s">
        <v>111</v>
      </c>
      <c r="C123" s="150" t="s">
        <v>5</v>
      </c>
      <c r="D123" s="151"/>
      <c r="E123" s="150" t="s">
        <v>172</v>
      </c>
      <c r="F123" s="151"/>
      <c r="G123" s="150" t="s">
        <v>238</v>
      </c>
      <c r="H123" s="151"/>
    </row>
    <row r="124" spans="1:8" ht="18.75" customHeight="1">
      <c r="A124" s="154" t="s">
        <v>376</v>
      </c>
      <c r="B124" s="158" t="s">
        <v>377</v>
      </c>
      <c r="C124" s="164">
        <v>1077700</v>
      </c>
      <c r="D124" s="162" t="s">
        <v>17</v>
      </c>
      <c r="E124" s="86">
        <v>86631</v>
      </c>
      <c r="F124" s="166">
        <v>11</v>
      </c>
      <c r="G124" s="86">
        <v>86631</v>
      </c>
      <c r="H124" s="166">
        <v>11</v>
      </c>
    </row>
    <row r="125" spans="1:8" ht="18.75" customHeight="1">
      <c r="A125" s="154" t="s">
        <v>378</v>
      </c>
      <c r="B125" s="158" t="s">
        <v>379</v>
      </c>
      <c r="C125" s="162"/>
      <c r="D125" s="154"/>
      <c r="E125" s="86"/>
      <c r="F125" s="86"/>
      <c r="G125" s="86"/>
      <c r="H125" s="86"/>
    </row>
    <row r="126" spans="1:8" ht="18.75" customHeight="1">
      <c r="A126" s="154" t="s">
        <v>380</v>
      </c>
      <c r="B126" s="158" t="s">
        <v>381</v>
      </c>
      <c r="C126" s="164">
        <v>2000</v>
      </c>
      <c r="D126" s="154" t="s">
        <v>17</v>
      </c>
      <c r="E126" s="86"/>
      <c r="F126" s="36"/>
      <c r="G126" s="86"/>
      <c r="H126" s="36"/>
    </row>
    <row r="127" spans="1:8" ht="18.75" customHeight="1">
      <c r="A127" s="154" t="s">
        <v>382</v>
      </c>
      <c r="B127" s="158" t="s">
        <v>383</v>
      </c>
      <c r="C127" s="164"/>
      <c r="D127" s="154"/>
      <c r="E127" s="86"/>
      <c r="F127" s="86"/>
      <c r="G127" s="86"/>
      <c r="H127" s="86"/>
    </row>
    <row r="128" spans="1:8" ht="18.75" customHeight="1">
      <c r="A128" s="154" t="s">
        <v>384</v>
      </c>
      <c r="B128" s="158" t="s">
        <v>385</v>
      </c>
      <c r="C128" s="164"/>
      <c r="D128" s="154"/>
      <c r="E128" s="86"/>
      <c r="F128" s="86"/>
      <c r="G128" s="86"/>
      <c r="H128" s="86"/>
    </row>
    <row r="129" spans="1:8" ht="18.75" customHeight="1">
      <c r="A129" s="154" t="s">
        <v>386</v>
      </c>
      <c r="B129" s="158" t="s">
        <v>387</v>
      </c>
      <c r="C129" s="164">
        <v>30000</v>
      </c>
      <c r="D129" s="162" t="s">
        <v>17</v>
      </c>
      <c r="E129" s="86"/>
      <c r="F129" s="166"/>
      <c r="G129" s="86"/>
      <c r="H129" s="166"/>
    </row>
    <row r="130" spans="1:8" ht="18.75" customHeight="1">
      <c r="A130" s="154" t="s">
        <v>388</v>
      </c>
      <c r="B130" s="158" t="s">
        <v>389</v>
      </c>
      <c r="C130" s="164">
        <v>45000</v>
      </c>
      <c r="D130" s="162" t="s">
        <v>17</v>
      </c>
      <c r="E130" s="86"/>
      <c r="F130" s="166"/>
      <c r="G130" s="86"/>
      <c r="H130" s="166"/>
    </row>
    <row r="131" spans="1:8" ht="18.75" customHeight="1">
      <c r="A131" s="154" t="s">
        <v>390</v>
      </c>
      <c r="B131" s="158" t="s">
        <v>391</v>
      </c>
      <c r="C131" s="162"/>
      <c r="D131" s="162"/>
      <c r="E131" s="86"/>
      <c r="F131" s="86"/>
      <c r="G131" s="86"/>
      <c r="H131" s="86"/>
    </row>
    <row r="132" spans="1:8" ht="18.75" customHeight="1">
      <c r="A132" s="154" t="s">
        <v>392</v>
      </c>
      <c r="B132" s="158" t="s">
        <v>393</v>
      </c>
      <c r="C132" s="164">
        <v>300000</v>
      </c>
      <c r="D132" s="162" t="s">
        <v>17</v>
      </c>
      <c r="E132" s="86">
        <v>14095</v>
      </c>
      <c r="F132" s="166" t="s">
        <v>17</v>
      </c>
      <c r="G132" s="86">
        <v>14095</v>
      </c>
      <c r="H132" s="166" t="s">
        <v>17</v>
      </c>
    </row>
    <row r="133" spans="1:8" ht="18.75" customHeight="1">
      <c r="A133" s="154" t="s">
        <v>394</v>
      </c>
      <c r="B133" s="158" t="s">
        <v>395</v>
      </c>
      <c r="C133" s="162" t="s">
        <v>17</v>
      </c>
      <c r="D133" s="154"/>
      <c r="E133" s="165"/>
      <c r="F133" s="154"/>
      <c r="G133" s="154"/>
      <c r="H133" s="154"/>
    </row>
    <row r="134" spans="1:8" ht="18.75" customHeight="1">
      <c r="A134" s="154" t="s">
        <v>396</v>
      </c>
      <c r="B134" s="158" t="s">
        <v>397</v>
      </c>
      <c r="C134" s="162" t="s">
        <v>17</v>
      </c>
      <c r="D134" s="162"/>
      <c r="E134" s="165"/>
      <c r="F134" s="155"/>
      <c r="G134" s="154"/>
      <c r="H134" s="154"/>
    </row>
    <row r="135" spans="1:8" ht="19.5" customHeight="1">
      <c r="A135" s="154" t="s">
        <v>398</v>
      </c>
      <c r="B135" s="158" t="s">
        <v>399</v>
      </c>
      <c r="C135" s="162" t="s">
        <v>17</v>
      </c>
      <c r="D135" s="162"/>
      <c r="E135" s="165"/>
      <c r="F135" s="155"/>
      <c r="G135" s="154"/>
      <c r="H135" s="154"/>
    </row>
    <row r="136" spans="1:8" ht="19.5" customHeight="1">
      <c r="A136" s="154" t="s">
        <v>400</v>
      </c>
      <c r="B136" s="158" t="s">
        <v>401</v>
      </c>
      <c r="C136" s="162"/>
      <c r="D136" s="162"/>
      <c r="E136" s="165"/>
      <c r="F136" s="155"/>
      <c r="G136" s="154"/>
      <c r="H136" s="154"/>
    </row>
    <row r="137" spans="1:8" ht="18.75">
      <c r="A137" s="152" t="s">
        <v>402</v>
      </c>
      <c r="B137" s="158"/>
      <c r="C137" s="185">
        <f>SUM(C117:C132)</f>
        <v>16894700</v>
      </c>
      <c r="D137" s="170" t="s">
        <v>17</v>
      </c>
      <c r="E137" s="171">
        <f>SUM(E115:E136)+INT(SUM(F115:F136)/100)</f>
        <v>1296964</v>
      </c>
      <c r="F137" s="186">
        <f>MOD(SUM(F115:F136),100)</f>
        <v>7</v>
      </c>
      <c r="G137" s="187">
        <f>SUM(G115:G136)+INT(SUM(H115:H136)/100)</f>
        <v>1296964</v>
      </c>
      <c r="H137" s="186">
        <f>MOD(SUM(H115:H136),100)</f>
        <v>7</v>
      </c>
    </row>
    <row r="138" spans="1:8" ht="18.75">
      <c r="A138" s="152" t="s">
        <v>403</v>
      </c>
      <c r="B138" s="158" t="s">
        <v>404</v>
      </c>
      <c r="C138" s="195"/>
      <c r="D138" s="162"/>
      <c r="E138" s="165"/>
      <c r="F138" s="155"/>
      <c r="G138" s="161"/>
      <c r="H138" s="154"/>
    </row>
    <row r="139" spans="1:8" ht="18.75">
      <c r="A139" s="152" t="s">
        <v>405</v>
      </c>
      <c r="B139" s="158" t="s">
        <v>33</v>
      </c>
      <c r="C139" s="195"/>
      <c r="D139" s="162"/>
      <c r="E139" s="162"/>
      <c r="F139" s="174"/>
      <c r="G139" s="154"/>
      <c r="H139" s="154"/>
    </row>
    <row r="140" spans="1:8" ht="19.5" customHeight="1">
      <c r="A140" s="154" t="s">
        <v>406</v>
      </c>
      <c r="B140" s="158" t="s">
        <v>407</v>
      </c>
      <c r="C140" s="164"/>
      <c r="D140" s="162"/>
      <c r="E140" s="164"/>
      <c r="F140" s="174"/>
      <c r="G140" s="86"/>
      <c r="H140" s="162"/>
    </row>
    <row r="141" spans="1:8" ht="19.5" customHeight="1">
      <c r="A141" s="154" t="s">
        <v>408</v>
      </c>
      <c r="B141" s="158" t="s">
        <v>409</v>
      </c>
      <c r="C141" s="36">
        <v>13000000</v>
      </c>
      <c r="D141" s="162" t="s">
        <v>17</v>
      </c>
      <c r="E141" s="80"/>
      <c r="F141" s="155"/>
      <c r="G141" s="86"/>
      <c r="H141" s="162"/>
    </row>
    <row r="142" spans="1:8" ht="19.5" customHeight="1">
      <c r="A142" s="154" t="s">
        <v>410</v>
      </c>
      <c r="B142" s="158"/>
      <c r="C142" s="195" t="s">
        <v>17</v>
      </c>
      <c r="D142" s="162"/>
      <c r="E142" s="162"/>
      <c r="F142" s="174"/>
      <c r="G142" s="154"/>
      <c r="H142" s="154"/>
    </row>
    <row r="143" spans="1:8" ht="19.5" customHeight="1">
      <c r="A143" s="154" t="s">
        <v>411</v>
      </c>
      <c r="B143" s="158" t="s">
        <v>37</v>
      </c>
      <c r="C143" s="195"/>
      <c r="D143" s="162"/>
      <c r="E143" s="36"/>
      <c r="F143" s="174"/>
      <c r="G143" s="86"/>
      <c r="H143" s="162"/>
    </row>
    <row r="144" spans="1:8" ht="18" customHeight="1">
      <c r="A144" s="152" t="s">
        <v>192</v>
      </c>
      <c r="B144" s="158"/>
      <c r="C144" s="185">
        <f>SUM(C140:C143)</f>
        <v>13000000</v>
      </c>
      <c r="D144" s="170" t="s">
        <v>17</v>
      </c>
      <c r="E144" s="171">
        <f>SUM(E138:E143)+INT(SUM(F138:F143)/100)</f>
        <v>0</v>
      </c>
      <c r="F144" s="186">
        <f>MOD(SUM(F138:F143),100)</f>
        <v>0</v>
      </c>
      <c r="G144" s="171">
        <f>SUM(G138:G143)+INT(SUM(H138:H143)/100)</f>
        <v>0</v>
      </c>
      <c r="H144" s="186">
        <f>MOD(SUM(H138:H143),100)</f>
        <v>0</v>
      </c>
    </row>
    <row r="145" spans="1:8" ht="18.75">
      <c r="A145" s="152" t="s">
        <v>412</v>
      </c>
      <c r="B145" s="158" t="s">
        <v>413</v>
      </c>
      <c r="C145" s="195"/>
      <c r="D145" s="162"/>
      <c r="E145" s="164"/>
      <c r="F145" s="174"/>
      <c r="G145" s="154"/>
      <c r="H145" s="154"/>
    </row>
    <row r="146" spans="1:8" ht="18.75">
      <c r="A146" s="152" t="s">
        <v>414</v>
      </c>
      <c r="B146" s="158" t="s">
        <v>35</v>
      </c>
      <c r="C146" s="195"/>
      <c r="D146" s="162"/>
      <c r="E146" s="36"/>
      <c r="F146" s="162"/>
      <c r="G146" s="55"/>
      <c r="H146" s="162"/>
    </row>
    <row r="147" spans="1:8" ht="18.75">
      <c r="A147" s="152" t="s">
        <v>415</v>
      </c>
      <c r="B147" s="158" t="s">
        <v>416</v>
      </c>
      <c r="C147" s="195"/>
      <c r="D147" s="162"/>
      <c r="E147" s="86"/>
      <c r="F147" s="162"/>
      <c r="G147" s="86"/>
      <c r="H147" s="162"/>
    </row>
    <row r="148" spans="1:8" ht="18.75" customHeight="1">
      <c r="A148" s="152" t="s">
        <v>417</v>
      </c>
      <c r="B148" s="191">
        <v>441001</v>
      </c>
      <c r="C148" s="195"/>
      <c r="D148" s="162"/>
      <c r="E148" s="86"/>
      <c r="F148" s="162"/>
      <c r="G148" s="86"/>
      <c r="H148" s="162"/>
    </row>
    <row r="149" spans="1:8" ht="18.75" customHeight="1">
      <c r="A149" s="152" t="s">
        <v>418</v>
      </c>
      <c r="B149" s="191">
        <v>441001</v>
      </c>
      <c r="C149" s="195"/>
      <c r="D149" s="162"/>
      <c r="E149" s="86">
        <v>11445</v>
      </c>
      <c r="F149" s="162" t="s">
        <v>17</v>
      </c>
      <c r="G149" s="86">
        <v>11445</v>
      </c>
      <c r="H149" s="162" t="s">
        <v>17</v>
      </c>
    </row>
    <row r="150" spans="1:8" ht="18.75" customHeight="1">
      <c r="A150" s="152" t="s">
        <v>419</v>
      </c>
      <c r="B150" s="191">
        <v>441001</v>
      </c>
      <c r="C150" s="195"/>
      <c r="D150" s="162"/>
      <c r="E150" s="164"/>
      <c r="F150" s="162"/>
      <c r="G150" s="86"/>
      <c r="H150" s="162"/>
    </row>
    <row r="151" spans="1:8" ht="18.75" customHeight="1">
      <c r="A151" s="152" t="s">
        <v>420</v>
      </c>
      <c r="B151" s="191">
        <v>441002</v>
      </c>
      <c r="C151" s="195"/>
      <c r="D151" s="162"/>
      <c r="E151" s="164"/>
      <c r="F151" s="162"/>
      <c r="G151" s="86"/>
      <c r="H151" s="162"/>
    </row>
    <row r="152" spans="1:8" ht="18.75" customHeight="1">
      <c r="A152" s="152"/>
      <c r="B152" s="191"/>
      <c r="C152" s="195"/>
      <c r="D152" s="162"/>
      <c r="E152" s="164"/>
      <c r="F152" s="162"/>
      <c r="G152" s="86"/>
      <c r="H152" s="162"/>
    </row>
    <row r="153" spans="1:8" ht="16.5" customHeight="1">
      <c r="A153" s="214" t="s">
        <v>421</v>
      </c>
      <c r="B153" s="178"/>
      <c r="C153" s="197"/>
      <c r="D153" s="170" t="s">
        <v>17</v>
      </c>
      <c r="E153" s="83">
        <f>SUM(E145:E152)+INT(SUM(F145:F152)/100)</f>
        <v>11445</v>
      </c>
      <c r="F153" s="186">
        <f>MOD(SUM(F145:F152),100)</f>
        <v>0</v>
      </c>
      <c r="G153" s="83">
        <f>SUM(G145:G152)+INT(SUM(H145:H152)/100)</f>
        <v>11445</v>
      </c>
      <c r="H153" s="186">
        <f>MOD(SUM(H145:H152),100)</f>
        <v>0</v>
      </c>
    </row>
    <row r="154" spans="1:8" s="222" customFormat="1" ht="24.75" customHeight="1" thickBot="1">
      <c r="A154" s="215" t="s">
        <v>422</v>
      </c>
      <c r="B154" s="216"/>
      <c r="C154" s="217">
        <f>SUM(C153+C144+C137+C114+C110+C99+C89+C16+C79)</f>
        <v>31000000</v>
      </c>
      <c r="D154" s="218" t="s">
        <v>17</v>
      </c>
      <c r="E154" s="219">
        <f>SUM(E16+E79+E89+E99+E110+E114+E137+E144+E153)+INT(SUM(F16+F79+F89+F99+F110+F114+F137+F144+F153)/100)</f>
        <v>1330179</v>
      </c>
      <c r="F154" s="220">
        <f>MOD(SUM(F16++F79+F89+F99+F110+F114+F137+F144+F153),100)</f>
        <v>7</v>
      </c>
      <c r="G154" s="221">
        <f>SUM(G16+G79+G89+G99+G110+G114+G137+G144+G153)+INT(SUM(H16+H79+H89+H99+H110+H114+H137+H144+H153)/100)</f>
        <v>1330179</v>
      </c>
      <c r="H154" s="220">
        <f>MOD(SUM(H16++H79+H89+H99+H110+H114+H137+H144+H153),100)</f>
        <v>7</v>
      </c>
    </row>
    <row r="155" spans="1:8" ht="19.5" thickTop="1">
      <c r="A155" s="210"/>
      <c r="B155" s="189"/>
      <c r="D155" s="191"/>
      <c r="E155" s="223"/>
      <c r="F155" s="191"/>
      <c r="G155" s="210"/>
      <c r="H155" s="210"/>
    </row>
    <row r="156" spans="1:8" ht="18.75">
      <c r="A156" s="210"/>
      <c r="B156" s="189"/>
      <c r="C156" s="224"/>
      <c r="D156" s="224"/>
      <c r="F156" s="191"/>
      <c r="G156" s="210"/>
      <c r="H156" s="210"/>
    </row>
    <row r="157" spans="1:8" ht="18.75">
      <c r="A157" s="210"/>
      <c r="B157" s="189"/>
      <c r="C157" s="191"/>
      <c r="D157" s="191"/>
      <c r="E157" s="225"/>
      <c r="F157" s="191"/>
      <c r="G157" s="210"/>
      <c r="H157" s="210"/>
    </row>
    <row r="158" spans="1:8" ht="18.75">
      <c r="A158" s="210"/>
      <c r="B158" s="189"/>
      <c r="C158" s="190"/>
      <c r="D158" s="191"/>
      <c r="E158" s="190"/>
      <c r="F158" s="191"/>
      <c r="G158" s="210"/>
      <c r="H158" s="210"/>
    </row>
    <row r="159" spans="1:8" ht="18.75">
      <c r="A159" s="210"/>
      <c r="B159" s="189"/>
      <c r="C159" s="191"/>
      <c r="D159" s="191"/>
      <c r="E159" s="225"/>
      <c r="F159" s="210"/>
      <c r="G159" s="210"/>
      <c r="H159" s="210"/>
    </row>
    <row r="160" spans="1:8" ht="18.75">
      <c r="A160" s="210"/>
      <c r="B160" s="189"/>
      <c r="C160" s="190"/>
      <c r="D160" s="191"/>
      <c r="E160" s="225"/>
      <c r="F160" s="210"/>
      <c r="G160" s="210"/>
      <c r="H160" s="210"/>
    </row>
    <row r="161" spans="1:8" ht="18.75">
      <c r="A161" s="210"/>
      <c r="B161" s="189"/>
      <c r="C161" s="190"/>
      <c r="D161" s="191"/>
      <c r="E161" s="225"/>
      <c r="F161" s="191"/>
      <c r="G161" s="210"/>
      <c r="H161" s="210"/>
    </row>
    <row r="162" spans="1:8" ht="18.75">
      <c r="A162" s="210"/>
      <c r="B162" s="189"/>
      <c r="C162" s="191"/>
      <c r="D162" s="191"/>
      <c r="E162" s="225"/>
      <c r="F162" s="210"/>
      <c r="G162" s="210"/>
      <c r="H162" s="210"/>
    </row>
    <row r="163" spans="1:8" ht="18.75">
      <c r="A163" s="210"/>
      <c r="B163" s="189"/>
      <c r="C163" s="191"/>
      <c r="D163" s="191"/>
      <c r="E163" s="225"/>
      <c r="F163" s="210"/>
      <c r="G163" s="210"/>
      <c r="H163" s="210"/>
    </row>
    <row r="164" spans="1:8" ht="18.75">
      <c r="A164" s="210"/>
      <c r="B164" s="189"/>
      <c r="C164" s="191"/>
      <c r="D164" s="191"/>
      <c r="E164" s="225"/>
      <c r="F164" s="210"/>
      <c r="G164" s="210"/>
      <c r="H164" s="210"/>
    </row>
    <row r="165" spans="1:8" ht="18.75">
      <c r="A165" s="210"/>
      <c r="B165" s="189"/>
      <c r="C165" s="191"/>
      <c r="D165" s="191"/>
      <c r="E165" s="225"/>
      <c r="F165" s="191"/>
      <c r="G165" s="210"/>
      <c r="H165" s="210"/>
    </row>
  </sheetData>
  <sheetProtection/>
  <mergeCells count="17">
    <mergeCell ref="C123:D123"/>
    <mergeCell ref="E123:F123"/>
    <mergeCell ref="G123:H123"/>
    <mergeCell ref="C156:D156"/>
    <mergeCell ref="C43:D43"/>
    <mergeCell ref="E43:F43"/>
    <mergeCell ref="G43:H43"/>
    <mergeCell ref="C81:D81"/>
    <mergeCell ref="E81:F81"/>
    <mergeCell ref="G81:H81"/>
    <mergeCell ref="G1:H1"/>
    <mergeCell ref="A2:H2"/>
    <mergeCell ref="A3:H3"/>
    <mergeCell ref="A4:H4"/>
    <mergeCell ref="C5:D5"/>
    <mergeCell ref="E5:F5"/>
    <mergeCell ref="G5:H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1">
      <selection activeCell="J10" sqref="J10"/>
    </sheetView>
  </sheetViews>
  <sheetFormatPr defaultColWidth="9.140625" defaultRowHeight="15"/>
  <cols>
    <col min="1" max="1" width="9.00390625" style="127" customWidth="1"/>
    <col min="2" max="2" width="33.00390625" style="127" customWidth="1"/>
    <col min="3" max="3" width="16.140625" style="127" customWidth="1"/>
    <col min="4" max="4" width="3.421875" style="127" customWidth="1"/>
    <col min="5" max="5" width="13.7109375" style="127" customWidth="1"/>
    <col min="6" max="16384" width="9.00390625" style="127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19.5" customHeight="1">
      <c r="A2" s="1" t="s">
        <v>150</v>
      </c>
      <c r="B2" s="1"/>
      <c r="C2" s="1"/>
      <c r="D2" s="1"/>
      <c r="E2" s="1"/>
    </row>
    <row r="3" spans="1:5" ht="22.5" customHeight="1">
      <c r="A3" s="1" t="s">
        <v>151</v>
      </c>
      <c r="B3" s="1"/>
      <c r="C3" s="1"/>
      <c r="D3" s="1"/>
      <c r="E3" s="1"/>
    </row>
    <row r="4" spans="1:5" ht="22.5" customHeight="1">
      <c r="A4" s="128" t="s">
        <v>152</v>
      </c>
      <c r="B4" s="105"/>
      <c r="C4" s="129" t="s">
        <v>153</v>
      </c>
      <c r="D4" s="129"/>
      <c r="E4" s="129" t="s">
        <v>154</v>
      </c>
    </row>
    <row r="5" spans="1:5" ht="22.5" customHeight="1">
      <c r="A5" s="105"/>
      <c r="B5" s="105" t="s">
        <v>155</v>
      </c>
      <c r="C5" s="130">
        <v>1330179.07</v>
      </c>
      <c r="D5" s="131"/>
      <c r="E5" s="130">
        <v>1330179.07</v>
      </c>
    </row>
    <row r="6" spans="1:5" ht="22.5" customHeight="1">
      <c r="A6" s="105"/>
      <c r="B6" s="105" t="s">
        <v>156</v>
      </c>
      <c r="C6" s="130">
        <v>31667.55</v>
      </c>
      <c r="D6" s="131"/>
      <c r="E6" s="130">
        <v>31667.55</v>
      </c>
    </row>
    <row r="7" spans="1:5" ht="22.5" customHeight="1">
      <c r="A7" s="105"/>
      <c r="B7" s="105" t="s">
        <v>48</v>
      </c>
      <c r="C7" s="132"/>
      <c r="D7" s="105"/>
      <c r="E7" s="132"/>
    </row>
    <row r="8" spans="1:5" ht="22.5" customHeight="1">
      <c r="A8" s="105"/>
      <c r="B8" s="105" t="s">
        <v>50</v>
      </c>
      <c r="C8" s="130">
        <v>412800</v>
      </c>
      <c r="D8" s="105"/>
      <c r="E8" s="130">
        <v>412800</v>
      </c>
    </row>
    <row r="9" spans="1:5" ht="22.5" customHeight="1">
      <c r="A9" s="105"/>
      <c r="B9" s="105" t="s">
        <v>157</v>
      </c>
      <c r="C9" s="130"/>
      <c r="D9" s="105"/>
      <c r="E9" s="130"/>
    </row>
    <row r="10" spans="1:5" ht="22.5" customHeight="1">
      <c r="A10" s="105"/>
      <c r="B10" s="105" t="s">
        <v>52</v>
      </c>
      <c r="C10" s="130"/>
      <c r="D10" s="105"/>
      <c r="E10" s="130"/>
    </row>
    <row r="11" spans="1:5" ht="22.5" customHeight="1">
      <c r="A11" s="105"/>
      <c r="B11" s="105" t="s">
        <v>56</v>
      </c>
      <c r="C11" s="130">
        <v>2475</v>
      </c>
      <c r="D11" s="105"/>
      <c r="E11" s="130">
        <v>2475</v>
      </c>
    </row>
    <row r="12" spans="1:5" ht="22.5" customHeight="1">
      <c r="A12" s="105"/>
      <c r="B12" s="105" t="s">
        <v>158</v>
      </c>
      <c r="C12" s="132">
        <v>10000</v>
      </c>
      <c r="D12" s="105"/>
      <c r="E12" s="132">
        <v>10000</v>
      </c>
    </row>
    <row r="13" spans="1:5" ht="22.5" customHeight="1">
      <c r="A13" s="105"/>
      <c r="B13" s="105" t="s">
        <v>159</v>
      </c>
      <c r="C13" s="132"/>
      <c r="D13" s="105"/>
      <c r="E13" s="132"/>
    </row>
    <row r="14" spans="1:5" ht="22.5" customHeight="1">
      <c r="A14" s="105"/>
      <c r="B14" s="105" t="s">
        <v>160</v>
      </c>
      <c r="C14" s="132"/>
      <c r="D14" s="105"/>
      <c r="E14" s="132"/>
    </row>
    <row r="15" spans="1:5" ht="22.5" customHeight="1">
      <c r="A15" s="105"/>
      <c r="B15" s="105" t="s">
        <v>161</v>
      </c>
      <c r="C15" s="132"/>
      <c r="D15" s="105"/>
      <c r="E15" s="132"/>
    </row>
    <row r="16" spans="1:5" ht="22.5" customHeight="1">
      <c r="A16" s="105"/>
      <c r="B16" s="105" t="s">
        <v>162</v>
      </c>
      <c r="C16" s="130"/>
      <c r="D16" s="105"/>
      <c r="E16" s="133"/>
    </row>
    <row r="17" spans="1:5" ht="22.5" customHeight="1">
      <c r="A17" s="105"/>
      <c r="B17" s="105" t="s">
        <v>163</v>
      </c>
      <c r="C17" s="130"/>
      <c r="D17" s="105"/>
      <c r="E17" s="133"/>
    </row>
    <row r="18" spans="1:5" ht="22.5" customHeight="1" thickBot="1">
      <c r="A18" s="134"/>
      <c r="B18" s="134"/>
      <c r="C18" s="135">
        <f>SUM(C5:C17)</f>
        <v>1787121.62</v>
      </c>
      <c r="D18" s="136"/>
      <c r="E18" s="137">
        <f>SUM(E5:E17)</f>
        <v>1787121.62</v>
      </c>
    </row>
    <row r="19" spans="1:5" ht="22.5" customHeight="1" thickTop="1">
      <c r="A19" s="128" t="s">
        <v>65</v>
      </c>
      <c r="B19" s="105"/>
      <c r="C19" s="105"/>
      <c r="D19" s="105"/>
      <c r="E19" s="138"/>
    </row>
    <row r="20" spans="1:5" ht="19.5" customHeight="1">
      <c r="A20" s="105"/>
      <c r="B20" s="105" t="s">
        <v>164</v>
      </c>
      <c r="C20" s="131">
        <v>1415430.28</v>
      </c>
      <c r="D20" s="105"/>
      <c r="E20" s="131">
        <v>1415430.28</v>
      </c>
    </row>
    <row r="21" spans="1:5" ht="19.5" customHeight="1">
      <c r="A21" s="105"/>
      <c r="B21" s="105" t="s">
        <v>165</v>
      </c>
      <c r="C21" s="130">
        <v>87701.31</v>
      </c>
      <c r="D21" s="105"/>
      <c r="E21" s="130">
        <v>87701.31</v>
      </c>
    </row>
    <row r="22" spans="1:5" ht="19.5" customHeight="1">
      <c r="A22" s="105"/>
      <c r="B22" s="105" t="s">
        <v>52</v>
      </c>
      <c r="C22" s="131">
        <v>468500</v>
      </c>
      <c r="D22" s="105"/>
      <c r="E22" s="131">
        <v>468500</v>
      </c>
    </row>
    <row r="23" spans="1:5" ht="19.5" customHeight="1">
      <c r="A23" s="105"/>
      <c r="B23" s="105" t="s">
        <v>166</v>
      </c>
      <c r="C23" s="132">
        <v>18420</v>
      </c>
      <c r="D23" s="105"/>
      <c r="E23" s="132">
        <v>18420</v>
      </c>
    </row>
    <row r="24" spans="1:5" ht="19.5" customHeight="1">
      <c r="A24" s="105"/>
      <c r="B24" s="105" t="s">
        <v>46</v>
      </c>
      <c r="C24" s="132"/>
      <c r="D24" s="105"/>
      <c r="E24" s="132"/>
    </row>
    <row r="25" spans="1:5" ht="19.5" customHeight="1">
      <c r="A25" s="105"/>
      <c r="B25" s="105" t="s">
        <v>48</v>
      </c>
      <c r="C25" s="132">
        <v>412800</v>
      </c>
      <c r="D25" s="105"/>
      <c r="E25" s="132">
        <v>412800</v>
      </c>
    </row>
    <row r="26" spans="1:5" ht="19.5" customHeight="1">
      <c r="A26" s="105"/>
      <c r="B26" s="105" t="s">
        <v>50</v>
      </c>
      <c r="C26" s="132"/>
      <c r="D26" s="105"/>
      <c r="E26" s="132"/>
    </row>
    <row r="27" spans="1:5" ht="19.5" customHeight="1">
      <c r="A27" s="105"/>
      <c r="B27" s="105" t="s">
        <v>62</v>
      </c>
      <c r="C27" s="132"/>
      <c r="D27" s="105"/>
      <c r="E27" s="132"/>
    </row>
    <row r="28" spans="1:5" ht="19.5" customHeight="1">
      <c r="A28" s="105"/>
      <c r="B28" s="105" t="s">
        <v>163</v>
      </c>
      <c r="C28" s="132"/>
      <c r="D28" s="105"/>
      <c r="E28" s="132"/>
    </row>
    <row r="29" spans="1:5" ht="19.5" customHeight="1">
      <c r="A29" s="105"/>
      <c r="B29" s="105" t="s">
        <v>132</v>
      </c>
      <c r="C29" s="139"/>
      <c r="D29" s="105"/>
      <c r="E29" s="139"/>
    </row>
    <row r="30" spans="1:5" ht="19.5" customHeight="1">
      <c r="A30" s="105"/>
      <c r="B30" s="105" t="s">
        <v>157</v>
      </c>
      <c r="C30" s="139"/>
      <c r="D30" s="140"/>
      <c r="E30" s="139"/>
    </row>
    <row r="31" spans="1:5" ht="19.5" customHeight="1">
      <c r="A31" s="105"/>
      <c r="B31" s="105" t="s">
        <v>160</v>
      </c>
      <c r="C31" s="130"/>
      <c r="D31" s="140"/>
      <c r="E31" s="130"/>
    </row>
    <row r="32" spans="1:5" ht="19.5" customHeight="1">
      <c r="A32" s="105"/>
      <c r="B32" s="105" t="s">
        <v>161</v>
      </c>
      <c r="C32" s="130"/>
      <c r="D32" s="105"/>
      <c r="E32" s="130"/>
    </row>
    <row r="33" spans="1:5" ht="19.5" customHeight="1">
      <c r="A33" s="105"/>
      <c r="B33" s="105" t="s">
        <v>162</v>
      </c>
      <c r="C33" s="130"/>
      <c r="D33" s="105"/>
      <c r="E33" s="130"/>
    </row>
    <row r="34" spans="1:5" ht="19.5" customHeight="1">
      <c r="A34" s="105"/>
      <c r="B34" s="105" t="s">
        <v>130</v>
      </c>
      <c r="C34" s="130"/>
      <c r="D34" s="105"/>
      <c r="E34" s="130"/>
    </row>
    <row r="35" spans="1:5" ht="22.5" customHeight="1" thickBot="1">
      <c r="A35" s="105"/>
      <c r="B35" s="105"/>
      <c r="C35" s="141">
        <f>SUM(C20:C34)</f>
        <v>2402851.59</v>
      </c>
      <c r="D35" s="105"/>
      <c r="E35" s="141">
        <f>SUM(E20:E34)</f>
        <v>2402851.59</v>
      </c>
    </row>
    <row r="36" spans="1:5" ht="23.25" customHeight="1" thickTop="1">
      <c r="A36" s="105"/>
      <c r="B36" s="105" t="s">
        <v>167</v>
      </c>
      <c r="C36" s="142">
        <f>(C18-C35)</f>
        <v>-615729.9699999997</v>
      </c>
      <c r="D36" s="143"/>
      <c r="E36" s="143">
        <f>(E18-E35)</f>
        <v>-615729.9699999997</v>
      </c>
    </row>
    <row r="37" spans="1:5" ht="13.5">
      <c r="A37" s="3"/>
      <c r="B37" s="3"/>
      <c r="C37" s="3"/>
      <c r="D37" s="3"/>
      <c r="E37" s="3"/>
    </row>
    <row r="38" spans="1:5" ht="13.5">
      <c r="A38" s="3"/>
      <c r="B38" s="3"/>
      <c r="C38" s="3"/>
      <c r="D38" s="3"/>
      <c r="E38" s="3"/>
    </row>
    <row r="39" spans="1:5" ht="13.5">
      <c r="A39" s="3"/>
      <c r="B39" s="3"/>
      <c r="C39" s="3"/>
      <c r="D39" s="3"/>
      <c r="E39" s="3"/>
    </row>
    <row r="40" spans="1:5" ht="13.5">
      <c r="A40" s="3"/>
      <c r="B40" s="3"/>
      <c r="C40" s="3"/>
      <c r="D40" s="3"/>
      <c r="E40" s="3"/>
    </row>
    <row r="41" spans="1:5" ht="13.5">
      <c r="A41" s="3"/>
      <c r="B41" s="3"/>
      <c r="C41" s="3"/>
      <c r="D41" s="3"/>
      <c r="E41" s="3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4">
      <selection activeCell="F14" sqref="F14"/>
    </sheetView>
  </sheetViews>
  <sheetFormatPr defaultColWidth="9.140625" defaultRowHeight="15"/>
  <cols>
    <col min="1" max="1" width="34.421875" style="105" customWidth="1"/>
    <col min="2" max="2" width="8.140625" style="105" customWidth="1"/>
    <col min="3" max="3" width="12.57421875" style="105" customWidth="1"/>
    <col min="4" max="4" width="4.00390625" style="105" customWidth="1"/>
    <col min="5" max="5" width="12.7109375" style="105" customWidth="1"/>
    <col min="6" max="6" width="4.7109375" style="105" bestFit="1" customWidth="1"/>
    <col min="7" max="9" width="9.00390625" style="105" customWidth="1"/>
    <col min="10" max="10" width="13.421875" style="105" customWidth="1"/>
    <col min="11" max="16384" width="9.00390625" style="105" customWidth="1"/>
  </cols>
  <sheetData>
    <row r="1" spans="1:6" ht="21">
      <c r="A1" s="104" t="s">
        <v>109</v>
      </c>
      <c r="B1" s="104"/>
      <c r="C1" s="104"/>
      <c r="D1" s="104"/>
      <c r="E1" s="104"/>
      <c r="F1" s="104"/>
    </row>
    <row r="2" spans="1:6" ht="21">
      <c r="A2" s="104" t="s">
        <v>110</v>
      </c>
      <c r="B2" s="104"/>
      <c r="C2" s="104"/>
      <c r="D2" s="104"/>
      <c r="E2" s="104"/>
      <c r="F2" s="104"/>
    </row>
    <row r="3" spans="1:6" ht="21">
      <c r="A3" s="106">
        <v>42307</v>
      </c>
      <c r="B3" s="106"/>
      <c r="C3" s="106"/>
      <c r="D3" s="106"/>
      <c r="E3" s="106"/>
      <c r="F3" s="106"/>
    </row>
    <row r="4" spans="1:6" ht="21">
      <c r="A4" s="107" t="s">
        <v>9</v>
      </c>
      <c r="B4" s="107" t="s">
        <v>111</v>
      </c>
      <c r="C4" s="108" t="s">
        <v>112</v>
      </c>
      <c r="D4" s="107"/>
      <c r="E4" s="107" t="s">
        <v>113</v>
      </c>
      <c r="F4" s="107"/>
    </row>
    <row r="5" spans="1:6" ht="21" customHeight="1">
      <c r="A5" s="109" t="s">
        <v>114</v>
      </c>
      <c r="B5" s="110" t="s">
        <v>115</v>
      </c>
      <c r="C5" s="111"/>
      <c r="D5" s="112"/>
      <c r="E5" s="111"/>
      <c r="F5" s="113"/>
    </row>
    <row r="6" spans="1:6" ht="21" customHeight="1">
      <c r="A6" s="109" t="s">
        <v>116</v>
      </c>
      <c r="B6" s="110" t="s">
        <v>117</v>
      </c>
      <c r="C6" s="111">
        <v>12039448</v>
      </c>
      <c r="D6" s="113">
        <v>69</v>
      </c>
      <c r="E6" s="111"/>
      <c r="F6" s="113"/>
    </row>
    <row r="7" spans="1:6" ht="21" customHeight="1">
      <c r="A7" s="114" t="s">
        <v>118</v>
      </c>
      <c r="B7" s="110" t="s">
        <v>119</v>
      </c>
      <c r="C7" s="111">
        <v>10050283</v>
      </c>
      <c r="D7" s="113">
        <v>66</v>
      </c>
      <c r="E7" s="111"/>
      <c r="F7" s="113"/>
    </row>
    <row r="8" spans="1:6" ht="21" customHeight="1">
      <c r="A8" s="114" t="s">
        <v>120</v>
      </c>
      <c r="B8" s="110" t="s">
        <v>117</v>
      </c>
      <c r="C8" s="111">
        <v>2143374</v>
      </c>
      <c r="D8" s="113">
        <v>43</v>
      </c>
      <c r="E8" s="111"/>
      <c r="F8" s="113"/>
    </row>
    <row r="9" spans="1:6" ht="21" customHeight="1">
      <c r="A9" s="114" t="s">
        <v>121</v>
      </c>
      <c r="B9" s="110" t="s">
        <v>117</v>
      </c>
      <c r="C9" s="111">
        <v>7838456</v>
      </c>
      <c r="D9" s="113">
        <v>25</v>
      </c>
      <c r="E9" s="111"/>
      <c r="F9" s="113"/>
    </row>
    <row r="10" spans="1:6" ht="21" customHeight="1">
      <c r="A10" s="109" t="s">
        <v>122</v>
      </c>
      <c r="B10" s="110" t="s">
        <v>123</v>
      </c>
      <c r="C10" s="111"/>
      <c r="D10" s="112"/>
      <c r="E10" s="111"/>
      <c r="F10" s="113"/>
    </row>
    <row r="11" spans="1:6" ht="21" customHeight="1">
      <c r="A11" s="109" t="s">
        <v>124</v>
      </c>
      <c r="B11" s="110" t="s">
        <v>125</v>
      </c>
      <c r="C11" s="111">
        <v>2258000</v>
      </c>
      <c r="D11" s="112" t="s">
        <v>17</v>
      </c>
      <c r="E11" s="111"/>
      <c r="F11" s="113"/>
    </row>
    <row r="12" spans="1:6" ht="21" customHeight="1">
      <c r="A12" s="109" t="s">
        <v>126</v>
      </c>
      <c r="B12" s="110" t="s">
        <v>59</v>
      </c>
      <c r="C12" s="111">
        <v>3568743</v>
      </c>
      <c r="D12" s="112">
        <v>68</v>
      </c>
      <c r="E12" s="111"/>
      <c r="F12" s="113"/>
    </row>
    <row r="13" spans="1:6" ht="21" customHeight="1">
      <c r="A13" s="109" t="s">
        <v>127</v>
      </c>
      <c r="B13" s="110" t="s">
        <v>39</v>
      </c>
      <c r="C13" s="111">
        <v>540</v>
      </c>
      <c r="D13" s="112" t="s">
        <v>17</v>
      </c>
      <c r="E13" s="111"/>
      <c r="F13" s="113"/>
    </row>
    <row r="14" spans="1:6" ht="21" customHeight="1">
      <c r="A14" s="109" t="s">
        <v>128</v>
      </c>
      <c r="B14" s="110" t="s">
        <v>41</v>
      </c>
      <c r="C14" s="111"/>
      <c r="D14" s="112"/>
      <c r="E14" s="111"/>
      <c r="F14" s="113"/>
    </row>
    <row r="15" spans="1:6" ht="21" customHeight="1">
      <c r="A15" s="109" t="s">
        <v>129</v>
      </c>
      <c r="B15" s="110" t="s">
        <v>43</v>
      </c>
      <c r="C15" s="111">
        <v>400</v>
      </c>
      <c r="D15" s="112" t="s">
        <v>17</v>
      </c>
      <c r="E15" s="111"/>
      <c r="F15" s="113"/>
    </row>
    <row r="16" spans="1:6" ht="21" customHeight="1">
      <c r="A16" s="109" t="s">
        <v>44</v>
      </c>
      <c r="B16" s="110" t="s">
        <v>45</v>
      </c>
      <c r="C16" s="111">
        <v>8420</v>
      </c>
      <c r="D16" s="112" t="s">
        <v>17</v>
      </c>
      <c r="E16" s="111"/>
      <c r="F16" s="113"/>
    </row>
    <row r="17" spans="1:6" ht="21" customHeight="1">
      <c r="A17" s="109" t="s">
        <v>46</v>
      </c>
      <c r="B17" s="110" t="s">
        <v>47</v>
      </c>
      <c r="C17" s="111">
        <v>0</v>
      </c>
      <c r="D17" s="112" t="s">
        <v>17</v>
      </c>
      <c r="E17" s="111"/>
      <c r="F17" s="113"/>
    </row>
    <row r="18" spans="1:6" ht="21" customHeight="1">
      <c r="A18" s="109" t="s">
        <v>48</v>
      </c>
      <c r="B18" s="115" t="s">
        <v>49</v>
      </c>
      <c r="C18" s="111">
        <v>377100</v>
      </c>
      <c r="D18" s="112" t="s">
        <v>17</v>
      </c>
      <c r="E18" s="111"/>
      <c r="F18" s="113"/>
    </row>
    <row r="19" spans="1:6" ht="21" customHeight="1">
      <c r="A19" s="109" t="s">
        <v>50</v>
      </c>
      <c r="B19" s="115" t="s">
        <v>51</v>
      </c>
      <c r="C19" s="111"/>
      <c r="D19" s="112"/>
      <c r="E19" s="111">
        <v>377100</v>
      </c>
      <c r="F19" s="113" t="s">
        <v>17</v>
      </c>
    </row>
    <row r="20" spans="1:6" ht="21" customHeight="1">
      <c r="A20" s="109" t="s">
        <v>52</v>
      </c>
      <c r="B20" s="115" t="s">
        <v>53</v>
      </c>
      <c r="C20" s="111"/>
      <c r="D20" s="112"/>
      <c r="E20" s="111">
        <v>6466700</v>
      </c>
      <c r="F20" s="113" t="s">
        <v>17</v>
      </c>
    </row>
    <row r="21" spans="1:6" ht="21" customHeight="1">
      <c r="A21" s="109" t="s">
        <v>130</v>
      </c>
      <c r="B21" s="116">
        <v>214000</v>
      </c>
      <c r="C21" s="111"/>
      <c r="D21" s="112"/>
      <c r="E21" s="111"/>
      <c r="F21" s="113"/>
    </row>
    <row r="22" spans="1:6" ht="21" customHeight="1">
      <c r="A22" s="109" t="s">
        <v>131</v>
      </c>
      <c r="B22" s="110" t="s">
        <v>55</v>
      </c>
      <c r="C22" s="111"/>
      <c r="D22" s="112"/>
      <c r="E22" s="111">
        <v>191568</v>
      </c>
      <c r="F22" s="113">
        <v>30</v>
      </c>
    </row>
    <row r="23" spans="1:6" ht="21" customHeight="1">
      <c r="A23" s="109" t="s">
        <v>132</v>
      </c>
      <c r="B23" s="110" t="s">
        <v>133</v>
      </c>
      <c r="C23" s="111"/>
      <c r="D23" s="112"/>
      <c r="E23" s="111">
        <v>21087304</v>
      </c>
      <c r="F23" s="113">
        <v>67</v>
      </c>
    </row>
    <row r="24" spans="1:6" ht="21" customHeight="1">
      <c r="A24" s="109" t="s">
        <v>134</v>
      </c>
      <c r="B24" s="110" t="s">
        <v>135</v>
      </c>
      <c r="C24" s="111"/>
      <c r="D24" s="112"/>
      <c r="E24" s="111">
        <v>10247344</v>
      </c>
      <c r="F24" s="113">
        <v>95</v>
      </c>
    </row>
    <row r="25" spans="1:6" ht="21" customHeight="1">
      <c r="A25" s="109" t="s">
        <v>136</v>
      </c>
      <c r="B25" s="110" t="s">
        <v>137</v>
      </c>
      <c r="C25" s="111"/>
      <c r="D25" s="112"/>
      <c r="E25" s="111">
        <v>1330179</v>
      </c>
      <c r="F25" s="113">
        <v>7</v>
      </c>
    </row>
    <row r="26" spans="1:6" ht="21" customHeight="1">
      <c r="A26" s="109" t="s">
        <v>138</v>
      </c>
      <c r="B26" s="110" t="s">
        <v>139</v>
      </c>
      <c r="C26" s="111">
        <v>386024</v>
      </c>
      <c r="D26" s="113" t="s">
        <v>17</v>
      </c>
      <c r="E26" s="111"/>
      <c r="F26" s="113"/>
    </row>
    <row r="27" spans="1:6" ht="21" customHeight="1">
      <c r="A27" s="109" t="s">
        <v>140</v>
      </c>
      <c r="B27" s="110" t="s">
        <v>69</v>
      </c>
      <c r="C27" s="117">
        <v>218720</v>
      </c>
      <c r="D27" s="112" t="s">
        <v>17</v>
      </c>
      <c r="E27" s="111"/>
      <c r="F27" s="113"/>
    </row>
    <row r="28" spans="1:6" ht="21" customHeight="1">
      <c r="A28" s="109" t="s">
        <v>141</v>
      </c>
      <c r="B28" s="110" t="s">
        <v>71</v>
      </c>
      <c r="C28" s="117">
        <v>752310</v>
      </c>
      <c r="D28" s="112" t="s">
        <v>17</v>
      </c>
      <c r="E28" s="111"/>
      <c r="F28" s="113"/>
    </row>
    <row r="29" spans="1:6" ht="21" customHeight="1">
      <c r="A29" s="109" t="s">
        <v>142</v>
      </c>
      <c r="B29" s="110" t="s">
        <v>73</v>
      </c>
      <c r="C29" s="111">
        <v>35200</v>
      </c>
      <c r="D29" s="112" t="s">
        <v>17</v>
      </c>
      <c r="E29" s="117"/>
      <c r="F29" s="113"/>
    </row>
    <row r="30" spans="1:6" ht="21" customHeight="1">
      <c r="A30" s="109" t="s">
        <v>143</v>
      </c>
      <c r="B30" s="110" t="s">
        <v>75</v>
      </c>
      <c r="C30" s="111">
        <v>19320</v>
      </c>
      <c r="D30" s="113" t="s">
        <v>17</v>
      </c>
      <c r="E30" s="117"/>
      <c r="F30" s="113"/>
    </row>
    <row r="31" spans="1:6" ht="21" customHeight="1">
      <c r="A31" s="109" t="s">
        <v>144</v>
      </c>
      <c r="B31" s="110" t="s">
        <v>77</v>
      </c>
      <c r="C31" s="111"/>
      <c r="D31" s="113"/>
      <c r="E31" s="117"/>
      <c r="F31" s="113"/>
    </row>
    <row r="32" spans="1:6" ht="21" customHeight="1">
      <c r="A32" s="109" t="s">
        <v>145</v>
      </c>
      <c r="B32" s="110" t="s">
        <v>79</v>
      </c>
      <c r="C32" s="111">
        <v>3856</v>
      </c>
      <c r="D32" s="113">
        <v>28</v>
      </c>
      <c r="E32" s="111"/>
      <c r="F32" s="113"/>
    </row>
    <row r="33" spans="1:6" ht="21" customHeight="1">
      <c r="A33" s="109" t="s">
        <v>146</v>
      </c>
      <c r="B33" s="110" t="s">
        <v>81</v>
      </c>
      <c r="C33" s="111"/>
      <c r="D33" s="112"/>
      <c r="E33" s="111"/>
      <c r="F33" s="113"/>
    </row>
    <row r="34" spans="1:6" ht="21" customHeight="1">
      <c r="A34" s="109" t="s">
        <v>147</v>
      </c>
      <c r="B34" s="110" t="s">
        <v>83</v>
      </c>
      <c r="C34" s="111"/>
      <c r="D34" s="112"/>
      <c r="E34" s="117"/>
      <c r="F34" s="113"/>
    </row>
    <row r="35" spans="1:6" ht="21" customHeight="1">
      <c r="A35" s="109" t="s">
        <v>148</v>
      </c>
      <c r="B35" s="116">
        <v>551000</v>
      </c>
      <c r="C35" s="111"/>
      <c r="D35" s="112"/>
      <c r="E35" s="111"/>
      <c r="F35" s="113"/>
    </row>
    <row r="36" spans="1:6" ht="21" customHeight="1">
      <c r="A36" s="109" t="s">
        <v>149</v>
      </c>
      <c r="B36" s="110" t="s">
        <v>87</v>
      </c>
      <c r="C36" s="117"/>
      <c r="D36" s="112"/>
      <c r="E36" s="111"/>
      <c r="F36" s="113"/>
    </row>
    <row r="37" spans="1:6" ht="21" customHeight="1">
      <c r="A37" s="118"/>
      <c r="B37" s="119"/>
      <c r="C37" s="120"/>
      <c r="D37" s="121"/>
      <c r="E37" s="120"/>
      <c r="F37" s="122"/>
    </row>
    <row r="38" spans="1:6" ht="21" customHeight="1" thickBot="1">
      <c r="A38" s="123"/>
      <c r="B38" s="124"/>
      <c r="C38" s="125">
        <f>SUM(C5:C37)+INT(SUM(D5:D37)/100)</f>
        <v>39700196</v>
      </c>
      <c r="D38" s="126">
        <f>MOD(SUM(D5:D37),100)</f>
        <v>99</v>
      </c>
      <c r="E38" s="125">
        <f>SUM(E5:E37)+INT(SUM(F5:F37)/100)</f>
        <v>39700196</v>
      </c>
      <c r="F38" s="126">
        <f>MOD(SUM(F5:F37),100)</f>
        <v>99</v>
      </c>
    </row>
    <row r="39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zoomScalePageLayoutView="0" workbookViewId="0" topLeftCell="A1">
      <selection activeCell="O76" sqref="O76"/>
    </sheetView>
  </sheetViews>
  <sheetFormatPr defaultColWidth="9.140625" defaultRowHeight="15"/>
  <cols>
    <col min="1" max="1" width="10.421875" style="2" customWidth="1"/>
    <col min="2" max="2" width="3.00390625" style="2" customWidth="1"/>
    <col min="3" max="3" width="11.57421875" style="2" customWidth="1"/>
    <col min="4" max="4" width="3.8515625" style="2" customWidth="1"/>
    <col min="5" max="5" width="10.421875" style="2" customWidth="1"/>
    <col min="6" max="6" width="3.7109375" style="2" customWidth="1"/>
    <col min="7" max="7" width="10.00390625" style="2" customWidth="1"/>
    <col min="8" max="8" width="3.57421875" style="2" customWidth="1"/>
    <col min="9" max="9" width="27.00390625" style="2" customWidth="1"/>
    <col min="10" max="10" width="6.28125" style="2" customWidth="1"/>
    <col min="11" max="11" width="10.7109375" style="2" customWidth="1"/>
    <col min="12" max="12" width="4.00390625" style="2" customWidth="1"/>
    <col min="13" max="16384" width="9.00390625" style="2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thickBo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3"/>
    </row>
    <row r="5" spans="1:12" ht="19.5" thickTop="1">
      <c r="A5" s="5" t="s">
        <v>3</v>
      </c>
      <c r="B5" s="6"/>
      <c r="C5" s="6"/>
      <c r="D5" s="6"/>
      <c r="E5" s="6"/>
      <c r="F5" s="6"/>
      <c r="G5" s="6"/>
      <c r="H5" s="7"/>
      <c r="I5" s="8"/>
      <c r="J5" s="8"/>
      <c r="K5" s="9" t="s">
        <v>4</v>
      </c>
      <c r="L5" s="10"/>
    </row>
    <row r="6" spans="1:12" ht="18.75">
      <c r="A6" s="11" t="s">
        <v>5</v>
      </c>
      <c r="B6" s="12"/>
      <c r="C6" s="13" t="s">
        <v>6</v>
      </c>
      <c r="D6" s="14"/>
      <c r="E6" s="11" t="s">
        <v>7</v>
      </c>
      <c r="F6" s="12"/>
      <c r="G6" s="11" t="s">
        <v>8</v>
      </c>
      <c r="H6" s="12"/>
      <c r="I6" s="15" t="s">
        <v>9</v>
      </c>
      <c r="J6" s="16" t="s">
        <v>10</v>
      </c>
      <c r="K6" s="17" t="s">
        <v>11</v>
      </c>
      <c r="L6" s="17"/>
    </row>
    <row r="7" spans="1:12" ht="19.5" thickBot="1">
      <c r="A7" s="18" t="s">
        <v>12</v>
      </c>
      <c r="B7" s="19"/>
      <c r="C7" s="20" t="s">
        <v>13</v>
      </c>
      <c r="D7" s="21"/>
      <c r="E7" s="18" t="s">
        <v>12</v>
      </c>
      <c r="F7" s="19"/>
      <c r="G7" s="18" t="s">
        <v>12</v>
      </c>
      <c r="H7" s="19"/>
      <c r="I7" s="22"/>
      <c r="J7" s="23" t="s">
        <v>14</v>
      </c>
      <c r="K7" s="24" t="s">
        <v>12</v>
      </c>
      <c r="L7" s="24"/>
    </row>
    <row r="8" spans="1:12" ht="19.5" thickTop="1">
      <c r="A8" s="25">
        <v>42278</v>
      </c>
      <c r="B8" s="26"/>
      <c r="C8" s="26"/>
      <c r="D8" s="26"/>
      <c r="E8" s="26"/>
      <c r="F8" s="26"/>
      <c r="G8" s="27">
        <v>34945293</v>
      </c>
      <c r="H8" s="28">
        <v>0</v>
      </c>
      <c r="I8" s="8" t="s">
        <v>15</v>
      </c>
      <c r="J8" s="8"/>
      <c r="K8" s="29">
        <v>34945293</v>
      </c>
      <c r="L8" s="30">
        <v>0</v>
      </c>
    </row>
    <row r="9" spans="1:12" ht="18.75">
      <c r="A9" s="31"/>
      <c r="B9" s="31"/>
      <c r="C9" s="31"/>
      <c r="D9" s="31"/>
      <c r="E9" s="31"/>
      <c r="F9" s="31"/>
      <c r="G9" s="32"/>
      <c r="H9" s="33"/>
      <c r="I9" s="31" t="s">
        <v>16</v>
      </c>
      <c r="J9" s="34"/>
      <c r="K9" s="32"/>
      <c r="L9" s="33"/>
    </row>
    <row r="10" spans="1:12" ht="18.75">
      <c r="A10" s="35">
        <v>293800</v>
      </c>
      <c r="B10" s="15" t="s">
        <v>17</v>
      </c>
      <c r="C10" s="36">
        <v>0</v>
      </c>
      <c r="D10" s="37">
        <v>0</v>
      </c>
      <c r="E10" s="38">
        <f>SUM(A10+C10)</f>
        <v>293800</v>
      </c>
      <c r="F10" s="38"/>
      <c r="G10" s="39"/>
      <c r="H10" s="40"/>
      <c r="I10" s="26" t="s">
        <v>18</v>
      </c>
      <c r="J10" s="41" t="s">
        <v>19</v>
      </c>
      <c r="K10" s="39"/>
      <c r="L10" s="40"/>
    </row>
    <row r="11" spans="1:12" ht="18.75">
      <c r="A11" s="35">
        <v>225500</v>
      </c>
      <c r="B11" s="15" t="s">
        <v>17</v>
      </c>
      <c r="C11" s="36">
        <v>0</v>
      </c>
      <c r="D11" s="37">
        <v>0</v>
      </c>
      <c r="E11" s="38">
        <f aca="true" t="shared" si="0" ref="E11:E19">SUM(A11+C11)</f>
        <v>225500</v>
      </c>
      <c r="F11" s="38"/>
      <c r="G11" s="39">
        <v>12588</v>
      </c>
      <c r="H11" s="40" t="s">
        <v>17</v>
      </c>
      <c r="I11" s="26" t="s">
        <v>20</v>
      </c>
      <c r="J11" s="41" t="s">
        <v>21</v>
      </c>
      <c r="K11" s="39">
        <v>12588</v>
      </c>
      <c r="L11" s="40" t="s">
        <v>17</v>
      </c>
    </row>
    <row r="12" spans="1:12" ht="18.75">
      <c r="A12" s="35">
        <v>482000</v>
      </c>
      <c r="B12" s="15" t="s">
        <v>17</v>
      </c>
      <c r="C12" s="36">
        <v>0</v>
      </c>
      <c r="D12" s="37">
        <v>0</v>
      </c>
      <c r="E12" s="38">
        <f t="shared" si="0"/>
        <v>482000</v>
      </c>
      <c r="F12" s="38"/>
      <c r="G12" s="39">
        <v>9170</v>
      </c>
      <c r="H12" s="40" t="s">
        <v>17</v>
      </c>
      <c r="I12" s="26" t="s">
        <v>22</v>
      </c>
      <c r="J12" s="41" t="s">
        <v>23</v>
      </c>
      <c r="K12" s="39">
        <v>9170</v>
      </c>
      <c r="L12" s="40" t="s">
        <v>17</v>
      </c>
    </row>
    <row r="13" spans="1:12" ht="18.75">
      <c r="A13" s="42"/>
      <c r="B13" s="15" t="s">
        <v>17</v>
      </c>
      <c r="C13" s="36">
        <v>0</v>
      </c>
      <c r="D13" s="37">
        <v>0</v>
      </c>
      <c r="E13" s="38">
        <f t="shared" si="0"/>
        <v>0</v>
      </c>
      <c r="F13" s="38"/>
      <c r="G13" s="43"/>
      <c r="H13" s="40"/>
      <c r="I13" s="26" t="s">
        <v>24</v>
      </c>
      <c r="J13" s="41" t="s">
        <v>25</v>
      </c>
      <c r="K13" s="43"/>
      <c r="L13" s="40"/>
    </row>
    <row r="14" spans="1:12" ht="18.75">
      <c r="A14" s="35">
        <v>100000</v>
      </c>
      <c r="B14" s="15" t="s">
        <v>17</v>
      </c>
      <c r="C14" s="36">
        <v>0</v>
      </c>
      <c r="D14" s="37">
        <v>0</v>
      </c>
      <c r="E14" s="38">
        <f t="shared" si="0"/>
        <v>100000</v>
      </c>
      <c r="F14" s="38"/>
      <c r="G14" s="39">
        <v>12</v>
      </c>
      <c r="H14" s="40" t="s">
        <v>17</v>
      </c>
      <c r="I14" s="26" t="s">
        <v>26</v>
      </c>
      <c r="J14" s="41" t="s">
        <v>27</v>
      </c>
      <c r="K14" s="39">
        <v>12</v>
      </c>
      <c r="L14" s="40" t="s">
        <v>17</v>
      </c>
    </row>
    <row r="15" spans="1:12" ht="18.75">
      <c r="A15" s="44">
        <v>4000</v>
      </c>
      <c r="B15" s="15" t="s">
        <v>17</v>
      </c>
      <c r="C15" s="36">
        <v>0</v>
      </c>
      <c r="D15" s="37">
        <v>0</v>
      </c>
      <c r="E15" s="38">
        <f t="shared" si="0"/>
        <v>4000</v>
      </c>
      <c r="F15" s="38"/>
      <c r="G15" s="43"/>
      <c r="H15" s="40"/>
      <c r="I15" s="26" t="s">
        <v>28</v>
      </c>
      <c r="J15" s="41" t="s">
        <v>29</v>
      </c>
      <c r="K15" s="43"/>
      <c r="L15" s="40"/>
    </row>
    <row r="16" spans="1:12" ht="18.75">
      <c r="A16" s="44">
        <v>16894700</v>
      </c>
      <c r="B16" s="15" t="s">
        <v>17</v>
      </c>
      <c r="C16" s="36">
        <v>0</v>
      </c>
      <c r="D16" s="37">
        <v>0</v>
      </c>
      <c r="E16" s="38">
        <f t="shared" si="0"/>
        <v>16894700</v>
      </c>
      <c r="F16" s="38"/>
      <c r="G16" s="43">
        <v>1296964</v>
      </c>
      <c r="H16" s="40">
        <v>7</v>
      </c>
      <c r="I16" s="26" t="s">
        <v>30</v>
      </c>
      <c r="J16" s="41" t="s">
        <v>31</v>
      </c>
      <c r="K16" s="43">
        <v>1296964</v>
      </c>
      <c r="L16" s="40">
        <v>7</v>
      </c>
    </row>
    <row r="17" spans="1:12" ht="18.75">
      <c r="A17" s="44">
        <v>13000000</v>
      </c>
      <c r="B17" s="15" t="s">
        <v>17</v>
      </c>
      <c r="C17" s="36">
        <v>0</v>
      </c>
      <c r="D17" s="37">
        <v>0</v>
      </c>
      <c r="E17" s="38">
        <f t="shared" si="0"/>
        <v>13000000</v>
      </c>
      <c r="F17" s="38"/>
      <c r="G17" s="43"/>
      <c r="H17" s="40"/>
      <c r="I17" s="26" t="s">
        <v>32</v>
      </c>
      <c r="J17" s="41" t="s">
        <v>33</v>
      </c>
      <c r="K17" s="43"/>
      <c r="L17" s="40"/>
    </row>
    <row r="18" spans="1:12" ht="18.75">
      <c r="A18" s="35"/>
      <c r="B18" s="15"/>
      <c r="C18" s="36">
        <v>11445</v>
      </c>
      <c r="D18" s="37">
        <v>0</v>
      </c>
      <c r="E18" s="38">
        <f t="shared" si="0"/>
        <v>11445</v>
      </c>
      <c r="F18" s="38"/>
      <c r="G18" s="43">
        <v>11445</v>
      </c>
      <c r="H18" s="40" t="s">
        <v>17</v>
      </c>
      <c r="I18" s="26" t="s">
        <v>34</v>
      </c>
      <c r="J18" s="41" t="s">
        <v>35</v>
      </c>
      <c r="K18" s="43">
        <v>11445</v>
      </c>
      <c r="L18" s="40" t="s">
        <v>17</v>
      </c>
    </row>
    <row r="19" spans="1:12" ht="18.75">
      <c r="A19" s="35"/>
      <c r="B19" s="15"/>
      <c r="C19" s="36">
        <v>0</v>
      </c>
      <c r="D19" s="37"/>
      <c r="E19" s="38">
        <f t="shared" si="0"/>
        <v>0</v>
      </c>
      <c r="F19" s="38"/>
      <c r="G19" s="43"/>
      <c r="H19" s="40"/>
      <c r="I19" s="45" t="s">
        <v>36</v>
      </c>
      <c r="J19" s="41" t="s">
        <v>37</v>
      </c>
      <c r="K19" s="43"/>
      <c r="L19" s="40"/>
    </row>
    <row r="20" spans="1:12" ht="18.75">
      <c r="A20" s="46">
        <f>SUM(A10:A19)+INT(SUM(B10:B19)/100)</f>
        <v>31000000</v>
      </c>
      <c r="B20" s="47">
        <f>MOD(SUM(B10:B19),100)</f>
        <v>0</v>
      </c>
      <c r="C20" s="48">
        <f>SUM(C10:C19)+INT(SUM(D10:D19)/100)</f>
        <v>11445</v>
      </c>
      <c r="D20" s="47">
        <f>MOD(SUM(D10:D19),100)</f>
        <v>0</v>
      </c>
      <c r="E20" s="49">
        <f>SUM(E10:E19)+INT(SUM(F10:F19)/100)</f>
        <v>31011445</v>
      </c>
      <c r="F20" s="50">
        <f>MOD(SUM(F10:F19),100)</f>
        <v>0</v>
      </c>
      <c r="G20" s="51">
        <f>SUM(G10:G19)+INT(SUM(H10:H19)/100)</f>
        <v>1330179</v>
      </c>
      <c r="H20" s="52">
        <f>MOD(SUM(H10:H19),100)</f>
        <v>7</v>
      </c>
      <c r="I20" s="26"/>
      <c r="J20" s="53"/>
      <c r="K20" s="54">
        <f>SUM(K10:K19)+INT(SUM(L10:L19)/100)</f>
        <v>1330179</v>
      </c>
      <c r="L20" s="52">
        <f>MOD(SUM(L10:L19),100)</f>
        <v>7</v>
      </c>
    </row>
    <row r="21" spans="1:12" ht="18.75">
      <c r="A21" s="42"/>
      <c r="B21" s="26"/>
      <c r="C21" s="55"/>
      <c r="D21" s="55"/>
      <c r="E21" s="55"/>
      <c r="F21" s="55"/>
      <c r="G21" s="43"/>
      <c r="H21" s="56"/>
      <c r="I21" s="26" t="s">
        <v>38</v>
      </c>
      <c r="J21" s="41" t="s">
        <v>39</v>
      </c>
      <c r="K21" s="43"/>
      <c r="L21" s="56"/>
    </row>
    <row r="22" spans="1:12" ht="18.75">
      <c r="A22" s="42"/>
      <c r="B22" s="26"/>
      <c r="C22" s="55"/>
      <c r="D22" s="55"/>
      <c r="E22" s="55"/>
      <c r="F22" s="55"/>
      <c r="G22" s="39"/>
      <c r="H22" s="56"/>
      <c r="I22" s="26" t="s">
        <v>40</v>
      </c>
      <c r="J22" s="41" t="s">
        <v>41</v>
      </c>
      <c r="K22" s="39"/>
      <c r="L22" s="56"/>
    </row>
    <row r="23" spans="1:12" ht="18.75">
      <c r="A23" s="42"/>
      <c r="B23" s="26"/>
      <c r="C23" s="55"/>
      <c r="D23" s="55"/>
      <c r="E23" s="55"/>
      <c r="F23" s="55"/>
      <c r="G23" s="43"/>
      <c r="H23" s="56"/>
      <c r="I23" s="26" t="s">
        <v>42</v>
      </c>
      <c r="J23" s="41" t="s">
        <v>43</v>
      </c>
      <c r="K23" s="43"/>
      <c r="L23" s="56"/>
    </row>
    <row r="24" spans="1:12" ht="18.75">
      <c r="A24" s="42"/>
      <c r="B24" s="26"/>
      <c r="C24" s="55"/>
      <c r="D24" s="55"/>
      <c r="E24" s="55"/>
      <c r="F24" s="55"/>
      <c r="G24" s="43">
        <v>10000</v>
      </c>
      <c r="H24" s="56" t="s">
        <v>17</v>
      </c>
      <c r="I24" s="26" t="s">
        <v>44</v>
      </c>
      <c r="J24" s="41" t="s">
        <v>45</v>
      </c>
      <c r="K24" s="43">
        <v>10000</v>
      </c>
      <c r="L24" s="56" t="s">
        <v>17</v>
      </c>
    </row>
    <row r="25" spans="1:12" ht="18.75">
      <c r="A25" s="42"/>
      <c r="B25" s="26"/>
      <c r="C25" s="55"/>
      <c r="D25" s="55"/>
      <c r="E25" s="55"/>
      <c r="F25" s="55"/>
      <c r="G25" s="43"/>
      <c r="H25" s="56"/>
      <c r="I25" s="26" t="s">
        <v>46</v>
      </c>
      <c r="J25" s="41" t="s">
        <v>47</v>
      </c>
      <c r="K25" s="43"/>
      <c r="L25" s="56"/>
    </row>
    <row r="26" spans="1:12" ht="18.75">
      <c r="A26" s="57"/>
      <c r="B26" s="15"/>
      <c r="C26" s="58"/>
      <c r="D26" s="58"/>
      <c r="E26" s="58"/>
      <c r="F26" s="58"/>
      <c r="G26" s="43"/>
      <c r="H26" s="56"/>
      <c r="I26" s="26" t="s">
        <v>48</v>
      </c>
      <c r="J26" s="41" t="s">
        <v>49</v>
      </c>
      <c r="K26" s="43"/>
      <c r="L26" s="56"/>
    </row>
    <row r="27" spans="1:12" ht="18.75">
      <c r="A27" s="57"/>
      <c r="B27" s="15"/>
      <c r="C27" s="58"/>
      <c r="D27" s="58"/>
      <c r="E27" s="58"/>
      <c r="F27" s="58"/>
      <c r="G27" s="43">
        <v>412800</v>
      </c>
      <c r="H27" s="56" t="s">
        <v>17</v>
      </c>
      <c r="I27" s="26" t="s">
        <v>50</v>
      </c>
      <c r="J27" s="41" t="s">
        <v>51</v>
      </c>
      <c r="K27" s="43">
        <v>412800</v>
      </c>
      <c r="L27" s="56" t="s">
        <v>17</v>
      </c>
    </row>
    <row r="28" spans="1:12" ht="18.75">
      <c r="A28" s="42"/>
      <c r="B28" s="26"/>
      <c r="C28" s="55"/>
      <c r="D28" s="55"/>
      <c r="E28" s="55"/>
      <c r="F28" s="55"/>
      <c r="G28" s="43"/>
      <c r="H28" s="56"/>
      <c r="I28" s="26" t="s">
        <v>52</v>
      </c>
      <c r="J28" s="41" t="s">
        <v>53</v>
      </c>
      <c r="K28" s="43"/>
      <c r="L28" s="56"/>
    </row>
    <row r="29" spans="1:12" ht="18.75">
      <c r="A29" s="42"/>
      <c r="B29" s="26"/>
      <c r="C29" s="55"/>
      <c r="D29" s="55"/>
      <c r="E29" s="55"/>
      <c r="F29" s="55"/>
      <c r="G29" s="43">
        <v>31667</v>
      </c>
      <c r="H29" s="40">
        <v>55</v>
      </c>
      <c r="I29" s="26" t="s">
        <v>54</v>
      </c>
      <c r="J29" s="41" t="s">
        <v>55</v>
      </c>
      <c r="K29" s="43">
        <v>31667</v>
      </c>
      <c r="L29" s="56">
        <v>55</v>
      </c>
    </row>
    <row r="30" spans="1:12" ht="18.75">
      <c r="A30" s="42"/>
      <c r="B30" s="26"/>
      <c r="C30" s="55"/>
      <c r="D30" s="55"/>
      <c r="E30" s="55"/>
      <c r="F30" s="55"/>
      <c r="G30" s="43">
        <v>2475</v>
      </c>
      <c r="H30" s="40" t="s">
        <v>17</v>
      </c>
      <c r="I30" s="26" t="s">
        <v>56</v>
      </c>
      <c r="J30" s="41" t="s">
        <v>57</v>
      </c>
      <c r="K30" s="43">
        <v>2475</v>
      </c>
      <c r="L30" s="40" t="s">
        <v>17</v>
      </c>
    </row>
    <row r="31" spans="1:12" ht="18.75">
      <c r="A31" s="42"/>
      <c r="B31" s="26"/>
      <c r="C31" s="55"/>
      <c r="D31" s="55"/>
      <c r="E31" s="55"/>
      <c r="F31" s="55"/>
      <c r="G31" s="43"/>
      <c r="H31" s="40"/>
      <c r="I31" s="26" t="s">
        <v>58</v>
      </c>
      <c r="J31" s="41" t="s">
        <v>59</v>
      </c>
      <c r="K31" s="43"/>
      <c r="L31" s="40"/>
    </row>
    <row r="32" spans="1:12" ht="18.75">
      <c r="A32" s="42"/>
      <c r="B32" s="26"/>
      <c r="C32" s="55"/>
      <c r="D32" s="55"/>
      <c r="E32" s="55"/>
      <c r="F32" s="55"/>
      <c r="G32" s="43"/>
      <c r="H32" s="40"/>
      <c r="I32" s="26" t="s">
        <v>60</v>
      </c>
      <c r="J32" s="41" t="s">
        <v>61</v>
      </c>
      <c r="K32" s="43"/>
      <c r="L32" s="40"/>
    </row>
    <row r="33" spans="1:12" ht="18.75">
      <c r="A33" s="42"/>
      <c r="B33" s="26"/>
      <c r="C33" s="55"/>
      <c r="D33" s="55"/>
      <c r="E33" s="55"/>
      <c r="F33" s="55"/>
      <c r="G33" s="43"/>
      <c r="H33" s="40"/>
      <c r="I33" s="26" t="s">
        <v>62</v>
      </c>
      <c r="J33" s="41" t="s">
        <v>63</v>
      </c>
      <c r="K33" s="43"/>
      <c r="L33" s="40"/>
    </row>
    <row r="34" spans="1:12" ht="18.75">
      <c r="A34" s="42"/>
      <c r="B34" s="26"/>
      <c r="C34" s="55"/>
      <c r="D34" s="55"/>
      <c r="E34" s="55"/>
      <c r="F34" s="55"/>
      <c r="G34" s="43"/>
      <c r="H34" s="40"/>
      <c r="I34" s="26"/>
      <c r="J34" s="41"/>
      <c r="K34" s="43"/>
      <c r="L34" s="40"/>
    </row>
    <row r="35" spans="1:12" ht="18.75">
      <c r="A35" s="42"/>
      <c r="B35" s="26"/>
      <c r="C35" s="55"/>
      <c r="D35" s="55"/>
      <c r="E35" s="55"/>
      <c r="F35" s="55"/>
      <c r="G35" s="43"/>
      <c r="H35" s="40"/>
      <c r="I35" s="26"/>
      <c r="J35" s="41"/>
      <c r="K35" s="43"/>
      <c r="L35" s="40"/>
    </row>
    <row r="36" spans="1:12" ht="18.75">
      <c r="A36" s="42"/>
      <c r="B36" s="26"/>
      <c r="C36" s="55"/>
      <c r="D36" s="55"/>
      <c r="E36" s="55"/>
      <c r="F36" s="55"/>
      <c r="G36" s="43"/>
      <c r="H36" s="40"/>
      <c r="I36" s="26"/>
      <c r="J36" s="41"/>
      <c r="K36" s="43"/>
      <c r="L36" s="40"/>
    </row>
    <row r="37" spans="1:12" ht="18.75">
      <c r="A37" s="42"/>
      <c r="B37" s="26"/>
      <c r="C37" s="55"/>
      <c r="D37" s="55"/>
      <c r="E37" s="55"/>
      <c r="F37" s="55"/>
      <c r="G37" s="43"/>
      <c r="H37" s="40"/>
      <c r="I37" s="26"/>
      <c r="J37" s="41"/>
      <c r="K37" s="43"/>
      <c r="L37" s="40"/>
    </row>
    <row r="38" spans="1:12" ht="18.75">
      <c r="A38" s="42"/>
      <c r="B38" s="26"/>
      <c r="C38" s="55"/>
      <c r="D38" s="55"/>
      <c r="E38" s="55"/>
      <c r="F38" s="55"/>
      <c r="G38" s="43"/>
      <c r="H38" s="56"/>
      <c r="I38" s="26"/>
      <c r="J38" s="41"/>
      <c r="K38" s="43"/>
      <c r="L38" s="56"/>
    </row>
    <row r="39" spans="1:12" ht="18.75">
      <c r="A39" s="26"/>
      <c r="B39" s="26"/>
      <c r="C39" s="55"/>
      <c r="D39" s="55"/>
      <c r="E39" s="55"/>
      <c r="F39" s="55"/>
      <c r="G39" s="59"/>
      <c r="H39" s="56"/>
      <c r="I39" s="26"/>
      <c r="J39" s="60"/>
      <c r="K39" s="59"/>
      <c r="L39" s="56"/>
    </row>
    <row r="40" spans="1:12" ht="18.75">
      <c r="A40" s="61">
        <f>SUM(A21:A39)+INT(SUM(B21:B39)/100)</f>
        <v>0</v>
      </c>
      <c r="B40" s="61">
        <f>MOD(SUM(B21:B39),100)</f>
        <v>0</v>
      </c>
      <c r="C40" s="62">
        <f>SUM(C21:C39)+INT(SUM(D21:D39)/100)</f>
        <v>0</v>
      </c>
      <c r="D40" s="61">
        <f>MOD(SUM(D21:D39),100)</f>
        <v>0</v>
      </c>
      <c r="E40" s="61">
        <f>SUM(E21:E39)+INT(SUM(F21:F39)/100)</f>
        <v>0</v>
      </c>
      <c r="F40" s="61">
        <f>MOD(SUM(F21:F39),100)</f>
        <v>0</v>
      </c>
      <c r="G40" s="63">
        <f>SUM(G21:G39)+INT(SUM(H21:H39)/100)</f>
        <v>456942</v>
      </c>
      <c r="H40" s="52">
        <f>MOD(SUM(H21:H39),100)</f>
        <v>55</v>
      </c>
      <c r="I40" s="31"/>
      <c r="J40" s="31"/>
      <c r="K40" s="63">
        <f>SUM(K21:K39)+INT(SUM(L21:L39)/100)</f>
        <v>456942</v>
      </c>
      <c r="L40" s="52">
        <f>MOD(SUM(L21:L39),100)</f>
        <v>55</v>
      </c>
    </row>
    <row r="41" spans="1:12" ht="18.75">
      <c r="A41" s="64">
        <f>SUM(A20+A40)+INT(SUM(B20+B40)/100)</f>
        <v>31000000</v>
      </c>
      <c r="B41" s="65">
        <f>MOD(SUM(B20+B40),100)</f>
        <v>0</v>
      </c>
      <c r="C41" s="66">
        <f>SUM(C20+C40)+INT(SUM(D20+D40)/100)</f>
        <v>11445</v>
      </c>
      <c r="D41" s="65">
        <f>MOD(SUM(D20+D40),100)</f>
        <v>0</v>
      </c>
      <c r="E41" s="66">
        <f>SUM(E20+E40)+INT(SUM(F20+F40)/100)</f>
        <v>31011445</v>
      </c>
      <c r="F41" s="65">
        <f>MOD(SUM(F20+F40),100)</f>
        <v>0</v>
      </c>
      <c r="G41" s="67">
        <f>SUM(G20+G40)+INT(SUM(H20+H40)/100)</f>
        <v>1787121</v>
      </c>
      <c r="H41" s="68">
        <f>MOD(SUM(H20+H40),100)</f>
        <v>62</v>
      </c>
      <c r="I41" s="69" t="s">
        <v>64</v>
      </c>
      <c r="K41" s="70">
        <f>SUM(K20+K40)+INT(SUM(L20+L40)/100)</f>
        <v>1787121</v>
      </c>
      <c r="L41" s="68">
        <f>MOD(SUM(L20+L40),100)</f>
        <v>62</v>
      </c>
    </row>
    <row r="42" spans="1:12" ht="19.5" thickBot="1">
      <c r="A42" s="22"/>
      <c r="B42" s="22"/>
      <c r="C42" s="22"/>
      <c r="D42" s="22"/>
      <c r="E42" s="22"/>
      <c r="F42" s="22"/>
      <c r="G42" s="71"/>
      <c r="H42" s="71"/>
      <c r="K42" s="71"/>
      <c r="L42" s="71"/>
    </row>
    <row r="43" spans="1:12" ht="19.5" customHeight="1" thickTop="1">
      <c r="A43" s="5" t="s">
        <v>3</v>
      </c>
      <c r="B43" s="6"/>
      <c r="C43" s="6"/>
      <c r="D43" s="6"/>
      <c r="E43" s="6"/>
      <c r="F43" s="6"/>
      <c r="G43" s="6"/>
      <c r="H43" s="7"/>
      <c r="I43" s="8"/>
      <c r="J43" s="8"/>
      <c r="K43" s="9" t="s">
        <v>4</v>
      </c>
      <c r="L43" s="10"/>
    </row>
    <row r="44" spans="1:12" ht="17.25" customHeight="1">
      <c r="A44" s="11" t="s">
        <v>5</v>
      </c>
      <c r="B44" s="12"/>
      <c r="C44" s="13" t="s">
        <v>6</v>
      </c>
      <c r="D44" s="14"/>
      <c r="E44" s="11" t="s">
        <v>7</v>
      </c>
      <c r="F44" s="12"/>
      <c r="G44" s="11" t="s">
        <v>8</v>
      </c>
      <c r="H44" s="12"/>
      <c r="I44" s="15" t="s">
        <v>9</v>
      </c>
      <c r="J44" s="16" t="s">
        <v>10</v>
      </c>
      <c r="K44" s="17" t="s">
        <v>11</v>
      </c>
      <c r="L44" s="17"/>
    </row>
    <row r="45" spans="1:12" ht="18" customHeight="1" thickBot="1">
      <c r="A45" s="18" t="s">
        <v>12</v>
      </c>
      <c r="B45" s="19"/>
      <c r="C45" s="20" t="s">
        <v>13</v>
      </c>
      <c r="D45" s="21"/>
      <c r="E45" s="18" t="s">
        <v>12</v>
      </c>
      <c r="F45" s="19"/>
      <c r="G45" s="18" t="s">
        <v>12</v>
      </c>
      <c r="H45" s="19"/>
      <c r="I45" s="22"/>
      <c r="J45" s="23" t="s">
        <v>14</v>
      </c>
      <c r="K45" s="24" t="s">
        <v>12</v>
      </c>
      <c r="L45" s="24"/>
    </row>
    <row r="46" spans="1:12" ht="17.25" customHeight="1" thickTop="1">
      <c r="A46" s="72"/>
      <c r="B46" s="73"/>
      <c r="C46" s="73"/>
      <c r="D46" s="73"/>
      <c r="E46" s="73"/>
      <c r="F46" s="73"/>
      <c r="G46" s="74"/>
      <c r="H46" s="75"/>
      <c r="I46" s="76" t="s">
        <v>65</v>
      </c>
      <c r="J46" s="73"/>
      <c r="K46" s="74"/>
      <c r="L46" s="77"/>
    </row>
    <row r="47" spans="1:12" ht="19.5" customHeight="1">
      <c r="A47" s="78">
        <v>3268600</v>
      </c>
      <c r="B47" s="15" t="s">
        <v>17</v>
      </c>
      <c r="C47" s="79">
        <f>309100+68000+545</f>
        <v>377645</v>
      </c>
      <c r="D47" s="15" t="s">
        <v>17</v>
      </c>
      <c r="E47" s="36">
        <f>SUM(A47+C47)</f>
        <v>3646245</v>
      </c>
      <c r="F47" s="15" t="s">
        <v>17</v>
      </c>
      <c r="G47" s="39">
        <v>386024</v>
      </c>
      <c r="H47" s="40" t="s">
        <v>17</v>
      </c>
      <c r="I47" s="26" t="s">
        <v>66</v>
      </c>
      <c r="J47" s="41" t="s">
        <v>67</v>
      </c>
      <c r="K47" s="39">
        <v>386024</v>
      </c>
      <c r="L47" s="40" t="s">
        <v>17</v>
      </c>
    </row>
    <row r="48" spans="1:12" ht="19.5" customHeight="1">
      <c r="A48" s="78">
        <v>2624640</v>
      </c>
      <c r="B48" s="15" t="s">
        <v>17</v>
      </c>
      <c r="C48" s="80"/>
      <c r="D48" s="15"/>
      <c r="E48" s="36">
        <f aca="true" t="shared" si="1" ref="E48:E57">SUM(A48+C48)</f>
        <v>2624640</v>
      </c>
      <c r="F48" s="15" t="s">
        <v>17</v>
      </c>
      <c r="G48" s="39">
        <v>218720</v>
      </c>
      <c r="H48" s="40" t="s">
        <v>17</v>
      </c>
      <c r="I48" s="26" t="s">
        <v>68</v>
      </c>
      <c r="J48" s="41" t="s">
        <v>69</v>
      </c>
      <c r="K48" s="39">
        <v>218720</v>
      </c>
      <c r="L48" s="40" t="s">
        <v>17</v>
      </c>
    </row>
    <row r="49" spans="1:12" ht="19.5" customHeight="1">
      <c r="A49" s="78">
        <v>10118460</v>
      </c>
      <c r="B49" s="15" t="s">
        <v>17</v>
      </c>
      <c r="C49" s="36">
        <f>10900+35700</f>
        <v>46600</v>
      </c>
      <c r="D49" s="15" t="s">
        <v>17</v>
      </c>
      <c r="E49" s="36">
        <f t="shared" si="1"/>
        <v>10165060</v>
      </c>
      <c r="F49" s="15" t="s">
        <v>17</v>
      </c>
      <c r="G49" s="39">
        <v>752310</v>
      </c>
      <c r="H49" s="40" t="s">
        <v>17</v>
      </c>
      <c r="I49" s="26" t="s">
        <v>70</v>
      </c>
      <c r="J49" s="41" t="s">
        <v>71</v>
      </c>
      <c r="K49" s="39">
        <v>752310</v>
      </c>
      <c r="L49" s="40" t="s">
        <v>17</v>
      </c>
    </row>
    <row r="50" spans="1:12" ht="19.5" customHeight="1">
      <c r="A50" s="44">
        <v>860800</v>
      </c>
      <c r="B50" s="15" t="s">
        <v>17</v>
      </c>
      <c r="C50" s="36"/>
      <c r="D50" s="15"/>
      <c r="E50" s="36">
        <f t="shared" si="1"/>
        <v>860800</v>
      </c>
      <c r="F50" s="15" t="s">
        <v>17</v>
      </c>
      <c r="G50" s="81">
        <v>35200</v>
      </c>
      <c r="H50" s="40" t="s">
        <v>17</v>
      </c>
      <c r="I50" s="26" t="s">
        <v>72</v>
      </c>
      <c r="J50" s="41" t="s">
        <v>73</v>
      </c>
      <c r="K50" s="81">
        <v>35200</v>
      </c>
      <c r="L50" s="40" t="s">
        <v>17</v>
      </c>
    </row>
    <row r="51" spans="1:12" ht="19.5" customHeight="1">
      <c r="A51" s="78">
        <v>5937500</v>
      </c>
      <c r="B51" s="15" t="s">
        <v>17</v>
      </c>
      <c r="C51" s="36"/>
      <c r="D51" s="15"/>
      <c r="E51" s="36">
        <f t="shared" si="1"/>
        <v>5937500</v>
      </c>
      <c r="F51" s="15" t="s">
        <v>17</v>
      </c>
      <c r="G51" s="39">
        <v>19320</v>
      </c>
      <c r="H51" s="40" t="s">
        <v>17</v>
      </c>
      <c r="I51" s="26" t="s">
        <v>74</v>
      </c>
      <c r="J51" s="41" t="s">
        <v>75</v>
      </c>
      <c r="K51" s="39">
        <v>19320</v>
      </c>
      <c r="L51" s="40" t="s">
        <v>17</v>
      </c>
    </row>
    <row r="52" spans="1:12" ht="19.5" customHeight="1">
      <c r="A52" s="44">
        <v>2691100</v>
      </c>
      <c r="B52" s="15" t="s">
        <v>17</v>
      </c>
      <c r="C52" s="36"/>
      <c r="D52" s="15"/>
      <c r="E52" s="36">
        <f t="shared" si="1"/>
        <v>2691100</v>
      </c>
      <c r="F52" s="15" t="s">
        <v>17</v>
      </c>
      <c r="G52" s="81"/>
      <c r="H52" s="40"/>
      <c r="I52" s="26" t="s">
        <v>76</v>
      </c>
      <c r="J52" s="41" t="s">
        <v>77</v>
      </c>
      <c r="K52" s="81"/>
      <c r="L52" s="40"/>
    </row>
    <row r="53" spans="1:12" ht="19.5" customHeight="1">
      <c r="A53" s="78">
        <v>755000</v>
      </c>
      <c r="B53" s="15" t="s">
        <v>17</v>
      </c>
      <c r="C53" s="36"/>
      <c r="D53" s="15"/>
      <c r="E53" s="36">
        <f t="shared" si="1"/>
        <v>755000</v>
      </c>
      <c r="F53" s="15" t="s">
        <v>17</v>
      </c>
      <c r="G53" s="43">
        <v>3856</v>
      </c>
      <c r="H53" s="40">
        <v>28</v>
      </c>
      <c r="I53" s="26" t="s">
        <v>78</v>
      </c>
      <c r="J53" s="41" t="s">
        <v>79</v>
      </c>
      <c r="K53" s="43">
        <v>3856</v>
      </c>
      <c r="L53" s="40">
        <v>28</v>
      </c>
    </row>
    <row r="54" spans="1:12" ht="19.5" customHeight="1">
      <c r="A54" s="78">
        <v>653900</v>
      </c>
      <c r="B54" s="15" t="s">
        <v>17</v>
      </c>
      <c r="C54" s="36"/>
      <c r="D54" s="15"/>
      <c r="E54" s="36">
        <f t="shared" si="1"/>
        <v>653900</v>
      </c>
      <c r="F54" s="15" t="s">
        <v>17</v>
      </c>
      <c r="G54" s="43"/>
      <c r="H54" s="40"/>
      <c r="I54" s="26" t="s">
        <v>80</v>
      </c>
      <c r="J54" s="41" t="s">
        <v>81</v>
      </c>
      <c r="K54" s="43"/>
      <c r="L54" s="40"/>
    </row>
    <row r="55" spans="1:12" ht="19.5" customHeight="1">
      <c r="A55" s="78">
        <v>3180000</v>
      </c>
      <c r="B55" s="15" t="s">
        <v>17</v>
      </c>
      <c r="C55" s="36"/>
      <c r="D55" s="15"/>
      <c r="E55" s="36">
        <f t="shared" si="1"/>
        <v>3180000</v>
      </c>
      <c r="F55" s="15" t="s">
        <v>17</v>
      </c>
      <c r="G55" s="43"/>
      <c r="H55" s="40"/>
      <c r="I55" s="26" t="s">
        <v>82</v>
      </c>
      <c r="J55" s="41" t="s">
        <v>83</v>
      </c>
      <c r="K55" s="43"/>
      <c r="L55" s="40"/>
    </row>
    <row r="56" spans="1:12" ht="19.5" customHeight="1">
      <c r="A56" s="78">
        <v>20000</v>
      </c>
      <c r="B56" s="15" t="s">
        <v>17</v>
      </c>
      <c r="C56" s="36"/>
      <c r="D56" s="15"/>
      <c r="E56" s="36">
        <f t="shared" si="1"/>
        <v>20000</v>
      </c>
      <c r="F56" s="15" t="s">
        <v>17</v>
      </c>
      <c r="G56" s="43"/>
      <c r="H56" s="40"/>
      <c r="I56" s="26" t="s">
        <v>84</v>
      </c>
      <c r="J56" s="41" t="s">
        <v>85</v>
      </c>
      <c r="K56" s="43"/>
      <c r="L56" s="40"/>
    </row>
    <row r="57" spans="1:12" ht="19.5" customHeight="1">
      <c r="A57" s="78">
        <v>890000</v>
      </c>
      <c r="B57" s="15" t="s">
        <v>17</v>
      </c>
      <c r="C57" s="36"/>
      <c r="D57" s="15"/>
      <c r="E57" s="36">
        <f t="shared" si="1"/>
        <v>890000</v>
      </c>
      <c r="F57" s="15" t="s">
        <v>17</v>
      </c>
      <c r="G57" s="43"/>
      <c r="H57" s="40"/>
      <c r="I57" s="26" t="s">
        <v>86</v>
      </c>
      <c r="J57" s="41" t="s">
        <v>87</v>
      </c>
      <c r="K57" s="43"/>
      <c r="L57" s="40"/>
    </row>
    <row r="58" spans="1:12" ht="19.5" customHeight="1">
      <c r="A58" s="82">
        <f>SUM(A46:A57)+INT(SUM(B46:B57)/100)</f>
        <v>31000000</v>
      </c>
      <c r="B58" s="47">
        <f>MOD(SUM(B46:B57),100)</f>
        <v>0</v>
      </c>
      <c r="C58" s="83">
        <f>SUM(C46:C57)+INT(SUM(D46:D57)/100)</f>
        <v>424245</v>
      </c>
      <c r="D58" s="47">
        <f>MOD(SUM(D46:D57),100)</f>
        <v>0</v>
      </c>
      <c r="E58" s="83">
        <f>SUM(E46:E57)+INT(SUM(F46:F57)/100)</f>
        <v>31424245</v>
      </c>
      <c r="F58" s="47">
        <f>MOD(SUM(F46:F57),100)</f>
        <v>0</v>
      </c>
      <c r="G58" s="84">
        <f>SUM(G46:G57)+INT(SUM(H46:H57)/100)</f>
        <v>1415430</v>
      </c>
      <c r="H58" s="52">
        <f>MOD(SUM(H46:H57),100)</f>
        <v>28</v>
      </c>
      <c r="I58" s="26"/>
      <c r="J58" s="41"/>
      <c r="K58" s="54">
        <f>SUM(K46:K57)+INT(SUM(L46:L57)/100)</f>
        <v>1415430</v>
      </c>
      <c r="L58" s="52">
        <f>MOD(SUM(L46:L57),100)</f>
        <v>28</v>
      </c>
    </row>
    <row r="59" spans="1:12" ht="19.5" customHeight="1">
      <c r="A59" s="80"/>
      <c r="B59" s="15"/>
      <c r="C59" s="36"/>
      <c r="D59" s="15"/>
      <c r="E59" s="36"/>
      <c r="F59" s="15"/>
      <c r="G59" s="43"/>
      <c r="H59" s="56"/>
      <c r="I59" s="26" t="s">
        <v>88</v>
      </c>
      <c r="J59" s="41" t="s">
        <v>39</v>
      </c>
      <c r="K59" s="43"/>
      <c r="L59" s="56"/>
    </row>
    <row r="60" spans="1:12" ht="19.5" customHeight="1">
      <c r="A60" s="80"/>
      <c r="B60" s="15"/>
      <c r="C60" s="36"/>
      <c r="D60" s="15"/>
      <c r="E60" s="36"/>
      <c r="F60" s="15"/>
      <c r="G60" s="43"/>
      <c r="H60" s="56"/>
      <c r="I60" s="85" t="s">
        <v>89</v>
      </c>
      <c r="J60" s="15">
        <v>113303</v>
      </c>
      <c r="K60" s="43"/>
      <c r="L60" s="56"/>
    </row>
    <row r="61" spans="1:12" ht="19.5" customHeight="1">
      <c r="A61" s="80"/>
      <c r="B61" s="15"/>
      <c r="C61" s="36"/>
      <c r="D61" s="15"/>
      <c r="E61" s="36"/>
      <c r="F61" s="15"/>
      <c r="G61" s="43">
        <v>18420</v>
      </c>
      <c r="H61" s="56" t="s">
        <v>17</v>
      </c>
      <c r="I61" s="26" t="s">
        <v>90</v>
      </c>
      <c r="J61" s="41" t="s">
        <v>45</v>
      </c>
      <c r="K61" s="43">
        <v>18420</v>
      </c>
      <c r="L61" s="56" t="s">
        <v>17</v>
      </c>
    </row>
    <row r="62" spans="1:12" ht="19.5" customHeight="1">
      <c r="A62" s="80"/>
      <c r="B62" s="15"/>
      <c r="C62" s="36"/>
      <c r="D62" s="15"/>
      <c r="E62" s="36"/>
      <c r="F62" s="15"/>
      <c r="G62" s="43"/>
      <c r="H62" s="56"/>
      <c r="I62" s="26" t="s">
        <v>91</v>
      </c>
      <c r="J62" s="41" t="s">
        <v>47</v>
      </c>
      <c r="K62" s="43"/>
      <c r="L62" s="56"/>
    </row>
    <row r="63" spans="1:12" ht="19.5" customHeight="1">
      <c r="A63" s="80"/>
      <c r="B63" s="15"/>
      <c r="C63" s="36"/>
      <c r="D63" s="15"/>
      <c r="E63" s="36"/>
      <c r="F63" s="15"/>
      <c r="G63" s="43"/>
      <c r="H63" s="56"/>
      <c r="I63" s="26" t="s">
        <v>92</v>
      </c>
      <c r="J63" s="41" t="s">
        <v>59</v>
      </c>
      <c r="K63" s="43"/>
      <c r="L63" s="56"/>
    </row>
    <row r="64" spans="1:12" ht="19.5" customHeight="1">
      <c r="A64" s="80"/>
      <c r="B64" s="15"/>
      <c r="C64" s="36"/>
      <c r="D64" s="15"/>
      <c r="E64" s="36"/>
      <c r="F64" s="15"/>
      <c r="G64" s="43">
        <v>412800</v>
      </c>
      <c r="H64" s="56" t="s">
        <v>17</v>
      </c>
      <c r="I64" s="26" t="s">
        <v>93</v>
      </c>
      <c r="J64" s="41" t="s">
        <v>49</v>
      </c>
      <c r="K64" s="43">
        <v>412800</v>
      </c>
      <c r="L64" s="56" t="s">
        <v>17</v>
      </c>
    </row>
    <row r="65" spans="1:12" ht="19.5" customHeight="1">
      <c r="A65" s="80"/>
      <c r="B65" s="15"/>
      <c r="C65" s="36"/>
      <c r="D65" s="15"/>
      <c r="E65" s="36"/>
      <c r="F65" s="15"/>
      <c r="G65" s="43"/>
      <c r="H65" s="56"/>
      <c r="I65" s="26" t="s">
        <v>94</v>
      </c>
      <c r="J65" s="41" t="s">
        <v>51</v>
      </c>
      <c r="K65" s="43"/>
      <c r="L65" s="56"/>
    </row>
    <row r="66" spans="1:12" ht="19.5" customHeight="1">
      <c r="A66" s="80"/>
      <c r="B66" s="15"/>
      <c r="C66" s="36"/>
      <c r="D66" s="15"/>
      <c r="E66" s="36"/>
      <c r="F66" s="15"/>
      <c r="G66" s="43"/>
      <c r="H66" s="56"/>
      <c r="I66" s="26" t="s">
        <v>95</v>
      </c>
      <c r="J66" s="41" t="s">
        <v>96</v>
      </c>
      <c r="K66" s="43"/>
      <c r="L66" s="56"/>
    </row>
    <row r="67" spans="1:12" ht="19.5" customHeight="1">
      <c r="A67" s="80"/>
      <c r="B67" s="15"/>
      <c r="C67" s="36"/>
      <c r="D67" s="15"/>
      <c r="E67" s="36"/>
      <c r="F67" s="15"/>
      <c r="G67" s="43">
        <v>468500</v>
      </c>
      <c r="H67" s="56" t="s">
        <v>17</v>
      </c>
      <c r="I67" s="26" t="s">
        <v>97</v>
      </c>
      <c r="J67" s="41" t="s">
        <v>53</v>
      </c>
      <c r="K67" s="43">
        <v>468500</v>
      </c>
      <c r="L67" s="56" t="s">
        <v>17</v>
      </c>
    </row>
    <row r="68" spans="1:12" ht="19.5" customHeight="1">
      <c r="A68" s="80"/>
      <c r="B68" s="15"/>
      <c r="C68" s="36"/>
      <c r="D68" s="15"/>
      <c r="E68" s="36"/>
      <c r="F68" s="15"/>
      <c r="G68" s="43">
        <v>87701</v>
      </c>
      <c r="H68" s="40">
        <v>31</v>
      </c>
      <c r="I68" s="26" t="s">
        <v>98</v>
      </c>
      <c r="J68" s="41" t="s">
        <v>55</v>
      </c>
      <c r="K68" s="43">
        <v>87701</v>
      </c>
      <c r="L68" s="40">
        <v>31</v>
      </c>
    </row>
    <row r="69" spans="1:12" ht="19.5" customHeight="1">
      <c r="A69" s="80"/>
      <c r="B69" s="15"/>
      <c r="C69" s="36"/>
      <c r="D69" s="15"/>
      <c r="E69" s="36"/>
      <c r="F69" s="15"/>
      <c r="G69" s="43"/>
      <c r="H69" s="56"/>
      <c r="I69" s="26" t="s">
        <v>99</v>
      </c>
      <c r="J69" s="41" t="s">
        <v>57</v>
      </c>
      <c r="K69" s="43"/>
      <c r="L69" s="56"/>
    </row>
    <row r="70" spans="1:12" ht="19.5" customHeight="1">
      <c r="A70" s="86"/>
      <c r="B70" s="26"/>
      <c r="C70" s="86"/>
      <c r="D70" s="26"/>
      <c r="E70" s="86"/>
      <c r="F70" s="26"/>
      <c r="G70" s="39"/>
      <c r="H70" s="40"/>
      <c r="I70" s="26" t="s">
        <v>100</v>
      </c>
      <c r="J70" s="41" t="s">
        <v>61</v>
      </c>
      <c r="K70" s="39"/>
      <c r="L70" s="56"/>
    </row>
    <row r="71" spans="1:12" ht="19.5" customHeight="1">
      <c r="A71" s="86"/>
      <c r="B71" s="26"/>
      <c r="C71" s="86"/>
      <c r="D71" s="26"/>
      <c r="E71" s="86"/>
      <c r="F71" s="26"/>
      <c r="G71" s="39"/>
      <c r="H71" s="56"/>
      <c r="I71" s="85" t="s">
        <v>101</v>
      </c>
      <c r="J71" s="60" t="s">
        <v>63</v>
      </c>
      <c r="K71" s="39"/>
      <c r="L71" s="56"/>
    </row>
    <row r="72" spans="1:12" ht="19.5" customHeight="1">
      <c r="A72" s="62">
        <f>SUM(A59:A71)+INT(SUM(B59:B71)/100)</f>
        <v>0</v>
      </c>
      <c r="B72" s="61">
        <f>MOD(SUM(B59:B71),100)</f>
        <v>0</v>
      </c>
      <c r="C72" s="62">
        <f>SUM(C59:C71)+INT(SUM(D59:D71)/100)</f>
        <v>0</v>
      </c>
      <c r="D72" s="61">
        <f>MOD(SUM(D59:D71),100)</f>
        <v>0</v>
      </c>
      <c r="E72" s="62">
        <f>SUM(E59:E71)+INT(SUM(F59:F71)/100)</f>
        <v>0</v>
      </c>
      <c r="F72" s="61">
        <f>MOD(SUM(F59:F71),100)</f>
        <v>0</v>
      </c>
      <c r="G72" s="63">
        <f>SUM(G59:G71)+INT(SUM(H59:H71)/100)</f>
        <v>987421</v>
      </c>
      <c r="H72" s="52">
        <f>MOD(SUM(H59:H71),100)</f>
        <v>31</v>
      </c>
      <c r="I72" s="85"/>
      <c r="J72" s="31"/>
      <c r="K72" s="63">
        <f>SUM(K59:K71)+INT(SUM(L59:L71)/100)</f>
        <v>987421</v>
      </c>
      <c r="L72" s="52">
        <f>MOD(SUM(L59:L71),100)</f>
        <v>31</v>
      </c>
    </row>
    <row r="73" spans="1:12" ht="19.5" customHeight="1">
      <c r="A73" s="87">
        <f>SUM(A58+A72)+INT(SUM(B58+B72)/100)</f>
        <v>31000000</v>
      </c>
      <c r="B73" s="88">
        <f>MOD(SUM(B58+B72),100)</f>
        <v>0</v>
      </c>
      <c r="C73" s="89">
        <f>SUM(C58+C72)+INT(SUM(D58+D72)/100)</f>
        <v>424245</v>
      </c>
      <c r="D73" s="88">
        <f>MOD(SUM(D58+D72),100)</f>
        <v>0</v>
      </c>
      <c r="E73" s="89">
        <f>SUM(E58+E72)+INT(SUM(F58+F72)/100)</f>
        <v>31424245</v>
      </c>
      <c r="F73" s="88">
        <f>MOD(SUM(F58+F72),100)</f>
        <v>0</v>
      </c>
      <c r="G73" s="90">
        <f>SUM(G58+G72)+INT(SUM(H58+H72)/100)</f>
        <v>2402851</v>
      </c>
      <c r="H73" s="91">
        <f>MOD(SUM(H58+H72),100)</f>
        <v>59</v>
      </c>
      <c r="I73" s="92" t="s">
        <v>102</v>
      </c>
      <c r="J73" s="93"/>
      <c r="K73" s="94">
        <f>SUM(K58+K72)+INT(SUM(L58+L72)/100)</f>
        <v>2402851</v>
      </c>
      <c r="L73" s="91">
        <f>MOD(SUM(L58+L72),100)</f>
        <v>59</v>
      </c>
    </row>
    <row r="74" spans="1:12" ht="19.5" customHeight="1">
      <c r="A74" s="95"/>
      <c r="B74" s="95"/>
      <c r="C74" s="95"/>
      <c r="D74" s="95"/>
      <c r="E74" s="95"/>
      <c r="F74" s="95"/>
      <c r="G74" s="59"/>
      <c r="H74" s="40"/>
      <c r="I74" s="92" t="s">
        <v>103</v>
      </c>
      <c r="J74" s="93"/>
      <c r="K74" s="96"/>
      <c r="L74" s="68"/>
    </row>
    <row r="75" spans="7:12" ht="19.5" customHeight="1">
      <c r="G75" s="39"/>
      <c r="H75" s="39"/>
      <c r="I75" s="85" t="s">
        <v>104</v>
      </c>
      <c r="K75" s="97"/>
      <c r="L75" s="32"/>
    </row>
    <row r="76" spans="7:12" ht="19.5" customHeight="1">
      <c r="G76" s="84" t="s">
        <v>105</v>
      </c>
      <c r="H76" s="98" t="s">
        <v>106</v>
      </c>
      <c r="I76" s="92" t="s">
        <v>107</v>
      </c>
      <c r="J76" s="93"/>
      <c r="K76" s="96" t="s">
        <v>105</v>
      </c>
      <c r="L76" s="68" t="s">
        <v>106</v>
      </c>
    </row>
    <row r="77" spans="1:12" ht="19.5" customHeight="1" thickBot="1">
      <c r="A77" s="99"/>
      <c r="B77" s="99"/>
      <c r="C77" s="99"/>
      <c r="D77" s="99"/>
      <c r="E77" s="99"/>
      <c r="F77" s="99"/>
      <c r="G77" s="100">
        <f>SUM(G8+G41-G73)+INT(SUM(H8+H41-H73)/100)</f>
        <v>34329563</v>
      </c>
      <c r="H77" s="101">
        <f>MOD(SUM(H8+H41-H73),100)</f>
        <v>3</v>
      </c>
      <c r="I77" s="2" t="s">
        <v>108</v>
      </c>
      <c r="J77" s="99"/>
      <c r="K77" s="102">
        <f>SUM(K8+K41-K73)+INT(SUM(L8+L41-L73)/100)</f>
        <v>34329563</v>
      </c>
      <c r="L77" s="101">
        <f>MOD(SUM(L8+L41-L73),100)</f>
        <v>3</v>
      </c>
    </row>
    <row r="78" spans="7:12" ht="19.5" thickTop="1">
      <c r="G78" s="103"/>
      <c r="H78" s="103"/>
      <c r="K78" s="103"/>
      <c r="L78" s="103"/>
    </row>
    <row r="79" spans="11:12" ht="18.75">
      <c r="K79" s="103"/>
      <c r="L79" s="103"/>
    </row>
    <row r="80" spans="11:12" ht="18.75">
      <c r="K80" s="103"/>
      <c r="L80" s="103"/>
    </row>
    <row r="81" spans="11:12" ht="18.75">
      <c r="K81" s="103"/>
      <c r="L81" s="103"/>
    </row>
  </sheetData>
  <sheetProtection/>
  <mergeCells count="30">
    <mergeCell ref="I73:J73"/>
    <mergeCell ref="I74:J74"/>
    <mergeCell ref="I76:J76"/>
    <mergeCell ref="A44:B44"/>
    <mergeCell ref="C44:D44"/>
    <mergeCell ref="E44:F44"/>
    <mergeCell ref="G44:H44"/>
    <mergeCell ref="K44:L44"/>
    <mergeCell ref="A45:B45"/>
    <mergeCell ref="C45:D45"/>
    <mergeCell ref="E45:F45"/>
    <mergeCell ref="G45:H45"/>
    <mergeCell ref="K45:L45"/>
    <mergeCell ref="A7:B7"/>
    <mergeCell ref="C7:D7"/>
    <mergeCell ref="E7:F7"/>
    <mergeCell ref="G7:H7"/>
    <mergeCell ref="K7:L7"/>
    <mergeCell ref="A43:H43"/>
    <mergeCell ref="K43:L43"/>
    <mergeCell ref="A1:L1"/>
    <mergeCell ref="A2:L2"/>
    <mergeCell ref="A3:L3"/>
    <mergeCell ref="A5:H5"/>
    <mergeCell ref="K5:L5"/>
    <mergeCell ref="A6:B6"/>
    <mergeCell ref="C6:D6"/>
    <mergeCell ref="E6:F6"/>
    <mergeCell ref="G6:H6"/>
    <mergeCell ref="K6:L6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2016-05-16T06:20:20Z</dcterms:created>
  <dcterms:modified xsi:type="dcterms:W3CDTF">2016-05-16T06:24:14Z</dcterms:modified>
  <cp:category/>
  <cp:version/>
  <cp:contentType/>
  <cp:contentStatus/>
</cp:coreProperties>
</file>